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Referent\Documents\DOTACE, PŘÍSPĚVKY, PROJEKTY\oprava komunikace Na Šancích_2020\ZADÁVACÍ ŘÍZENÍ\"/>
    </mc:Choice>
  </mc:AlternateContent>
  <xr:revisionPtr revIDLastSave="0" documentId="8_{B441C2FF-0CD2-4A98-84B8-60FF06002A16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kapitulace stavby" sheetId="1" r:id="rId1"/>
    <sheet name="2020-43-101 - SO 101 - Ve..." sheetId="2" r:id="rId2"/>
    <sheet name="Seznam figur" sheetId="3" r:id="rId3"/>
  </sheets>
  <definedNames>
    <definedName name="_xlnm._FilterDatabase" localSheetId="1" hidden="1">'2020-43-101 - SO 101 - Ve...'!$C$121:$K$148</definedName>
    <definedName name="_xlnm.Print_Titles" localSheetId="1">'2020-43-101 - SO 101 - Ve...'!$121:$121</definedName>
    <definedName name="_xlnm.Print_Titles" localSheetId="0">'Rekapitulace stavby'!$92:$92</definedName>
    <definedName name="_xlnm.Print_Titles" localSheetId="2">'Seznam figur'!$9:$9</definedName>
    <definedName name="_xlnm.Print_Area" localSheetId="1">'2020-43-101 - SO 101 - Ve...'!$C$4:$J$39,'2020-43-101 - SO 101 - Ve...'!$C$50:$J$76,'2020-43-101 - SO 101 - Ve...'!$C$82:$J$103,'2020-43-101 - SO 101 - Ve...'!$C$109:$K$148</definedName>
    <definedName name="_xlnm.Print_Area" localSheetId="0">'Rekapitulace stavby'!$D$4:$AO$76,'Rekapitulace stavby'!$C$82:$AQ$96</definedName>
    <definedName name="_xlnm.Print_Area" localSheetId="2">'Seznam figur'!$C$4:$G$26</definedName>
  </definedNames>
  <calcPr calcId="181029"/>
</workbook>
</file>

<file path=xl/calcChain.xml><?xml version="1.0" encoding="utf-8"?>
<calcChain xmlns="http://schemas.openxmlformats.org/spreadsheetml/2006/main">
  <c r="D7" i="3" l="1"/>
  <c r="J37" i="2"/>
  <c r="J36" i="2"/>
  <c r="AY95" i="1"/>
  <c r="J35" i="2"/>
  <c r="AX95" i="1" s="1"/>
  <c r="BI146" i="2"/>
  <c r="BH146" i="2"/>
  <c r="BG146" i="2"/>
  <c r="BF146" i="2"/>
  <c r="T146" i="2"/>
  <c r="T145" i="2"/>
  <c r="T144" i="2" s="1"/>
  <c r="R146" i="2"/>
  <c r="R145" i="2"/>
  <c r="R144" i="2"/>
  <c r="P146" i="2"/>
  <c r="P145" i="2"/>
  <c r="P144" i="2" s="1"/>
  <c r="BI143" i="2"/>
  <c r="BH143" i="2"/>
  <c r="BG143" i="2"/>
  <c r="BF143" i="2"/>
  <c r="T143" i="2"/>
  <c r="T142" i="2" s="1"/>
  <c r="R143" i="2"/>
  <c r="R142" i="2" s="1"/>
  <c r="P143" i="2"/>
  <c r="P142" i="2" s="1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25" i="2"/>
  <c r="BH125" i="2"/>
  <c r="BG125" i="2"/>
  <c r="BF125" i="2"/>
  <c r="T125" i="2"/>
  <c r="T124" i="2"/>
  <c r="R125" i="2"/>
  <c r="R124" i="2" s="1"/>
  <c r="P125" i="2"/>
  <c r="P124" i="2"/>
  <c r="J119" i="2"/>
  <c r="J118" i="2"/>
  <c r="F118" i="2"/>
  <c r="F116" i="2"/>
  <c r="E114" i="2"/>
  <c r="J92" i="2"/>
  <c r="J91" i="2"/>
  <c r="F91" i="2"/>
  <c r="F89" i="2"/>
  <c r="E87" i="2"/>
  <c r="J18" i="2"/>
  <c r="E18" i="2"/>
  <c r="F92" i="2" s="1"/>
  <c r="J17" i="2"/>
  <c r="J12" i="2"/>
  <c r="J116" i="2"/>
  <c r="E7" i="2"/>
  <c r="E112" i="2"/>
  <c r="L90" i="1"/>
  <c r="AM90" i="1"/>
  <c r="AM89" i="1"/>
  <c r="L89" i="1"/>
  <c r="AM87" i="1"/>
  <c r="L87" i="1"/>
  <c r="L85" i="1"/>
  <c r="L84" i="1"/>
  <c r="J143" i="2"/>
  <c r="BK125" i="2"/>
  <c r="AS94" i="1"/>
  <c r="BK143" i="2"/>
  <c r="J125" i="2"/>
  <c r="BK138" i="2"/>
  <c r="BK135" i="2"/>
  <c r="BK146" i="2"/>
  <c r="J146" i="2"/>
  <c r="J138" i="2"/>
  <c r="J135" i="2"/>
  <c r="R134" i="2" l="1"/>
  <c r="R123" i="2"/>
  <c r="R122" i="2" s="1"/>
  <c r="BK134" i="2"/>
  <c r="J134" i="2"/>
  <c r="J99" i="2"/>
  <c r="P134" i="2"/>
  <c r="P123" i="2"/>
  <c r="P122" i="2"/>
  <c r="AU95" i="1"/>
  <c r="AU94" i="1" s="1"/>
  <c r="T134" i="2"/>
  <c r="T123" i="2"/>
  <c r="T122" i="2"/>
  <c r="F119" i="2"/>
  <c r="J89" i="2"/>
  <c r="BE125" i="2"/>
  <c r="E85" i="2"/>
  <c r="BE135" i="2"/>
  <c r="BE146" i="2"/>
  <c r="BK124" i="2"/>
  <c r="BK142" i="2"/>
  <c r="J142" i="2" s="1"/>
  <c r="J100" i="2" s="1"/>
  <c r="BE138" i="2"/>
  <c r="BE143" i="2"/>
  <c r="BK145" i="2"/>
  <c r="J145" i="2"/>
  <c r="J102" i="2"/>
  <c r="J34" i="2"/>
  <c r="AW95" i="1" s="1"/>
  <c r="F35" i="2"/>
  <c r="BB95" i="1"/>
  <c r="BB94" i="1"/>
  <c r="AX94" i="1" s="1"/>
  <c r="F37" i="2"/>
  <c r="BD95" i="1"/>
  <c r="BD94" i="1"/>
  <c r="W33" i="1" s="1"/>
  <c r="F36" i="2"/>
  <c r="BC95" i="1"/>
  <c r="BC94" i="1"/>
  <c r="W32" i="1" s="1"/>
  <c r="F34" i="2"/>
  <c r="BA95" i="1"/>
  <c r="BA94" i="1"/>
  <c r="W30" i="1" s="1"/>
  <c r="BK123" i="2" l="1"/>
  <c r="J123" i="2"/>
  <c r="J97" i="2" s="1"/>
  <c r="J124" i="2"/>
  <c r="J98" i="2"/>
  <c r="BK144" i="2"/>
  <c r="J144" i="2" s="1"/>
  <c r="J101" i="2" s="1"/>
  <c r="AW94" i="1"/>
  <c r="AK30" i="1"/>
  <c r="AY94" i="1"/>
  <c r="W31" i="1"/>
  <c r="J33" i="2"/>
  <c r="AV95" i="1"/>
  <c r="AT95" i="1"/>
  <c r="F33" i="2"/>
  <c r="AZ95" i="1"/>
  <c r="AZ94" i="1"/>
  <c r="W29" i="1"/>
  <c r="BK122" i="2" l="1"/>
  <c r="J122" i="2"/>
  <c r="J96" i="2" s="1"/>
  <c r="AV94" i="1"/>
  <c r="AK29" i="1" s="1"/>
  <c r="J30" i="2" l="1"/>
  <c r="AG95" i="1" s="1"/>
  <c r="AG94" i="1" s="1"/>
  <c r="AT94" i="1"/>
  <c r="AN95" i="1" l="1"/>
  <c r="J39" i="2"/>
  <c r="AN94" i="1"/>
  <c r="AK26" i="1"/>
  <c r="AK35" i="1"/>
</calcChain>
</file>

<file path=xl/sharedStrings.xml><?xml version="1.0" encoding="utf-8"?>
<sst xmlns="http://schemas.openxmlformats.org/spreadsheetml/2006/main" count="562" uniqueCount="175">
  <si>
    <t>Export Komplet</t>
  </si>
  <si>
    <t/>
  </si>
  <si>
    <t>2.0</t>
  </si>
  <si>
    <t>ZAMOK</t>
  </si>
  <si>
    <t>False</t>
  </si>
  <si>
    <t>{f4130bd2-725c-40c6-b603-c977e639d78f}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</si>
  <si>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</si>
  <si>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</si>
  <si>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</si>
  <si>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</si>
  <si>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</si>
  <si>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</si>
  <si>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</si>
  <si>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</si>
  <si>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2020-43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</si>
  <si>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</si>
  <si>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</si>
  <si>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Velkoplošná oprava MK na p.p.č. 527/1 a 179/15 v k.ú. Valy u Mariánských Lázní</t>
  </si>
  <si>
    <t>KSO:</t>
  </si>
  <si>
    <t>CC-CZ:</t>
  </si>
  <si>
    <t>Místo:</t>
  </si>
  <si>
    <t>p.p.č. 527/1 a 179/15 v k.ú. Valy u M.L.</t>
  </si>
  <si>
    <t>Datum:</t>
  </si>
  <si>
    <t>29. 11. 2020</t>
  </si>
  <si>
    <t>Zadavatel:</t>
  </si>
  <si>
    <t>IČ:</t>
  </si>
  <si>
    <t>00572781</t>
  </si>
  <si>
    <t>Obec Valy</t>
  </si>
  <si>
    <t>DIČ:</t>
  </si>
  <si>
    <t>Uchazeč:</t>
  </si>
  <si>
    <t>Vyplň údaj</t>
  </si>
  <si>
    <t>Projektant:</t>
  </si>
  <si>
    <t>UNIART</t>
  </si>
  <si>
    <t>True</t>
  </si>
  <si>
    <t>Zpracovatel:</t>
  </si>
  <si>
    <t>87334321</t>
  </si>
  <si>
    <t>Ing. Martin Haueisen</t>
  </si>
  <si>
    <t>Poznámka:</t>
  </si>
  <si>
    <t>V případě, kdy jsou v zadávací dokumentaci vč. jejích příloh specifikovány jako příklad konkrétní materiály a výrobky, jedná se o vzorové, ale nikoli jediné zadavatelem / objednatelem požadované řešení. Uvedené materiály a výrobky je proto možné nahradit ekvivalenty, jejichž vlastnosti a technické parametry bude možné doložitelným způsobem hodnotit jako srovnatelné úrovně (nebo vyšší) se vzory navrženými v zadávací dokumentaci. Je-li tedy v zadávací dokumentaci definován konkrétní výrobek (nebo technologie), má se za to, že je tím definován minimální požadovaný standard a uchazeč / zhotovitel může nabídnout obdobné výrobky (nebo technologie) ve stejné nebo vyšší kvalitě (alternativní výrobky). V tomto případě musí uchazeč / zhotovitel doložit srovnatelné vlastnosti těchto výrobků příslušnými doklady.  Pokud by mělo použití alternativních výrobků za následek změny v projektové dokumentaci, ponese náklady spojené se změnou uchazeč / zhotovitel. Zadavatel / objednatel si vyhrazuje právo odsouhlasit veškeré postupy prací, použité materiály a povrchové úpravy.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</si>
  <si>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</si>
  <si>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</si>
  <si>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</si>
  <si>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</si>
  <si>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</si>
  <si>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</si>
  <si>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</si>
  <si>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</si>
  <si>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</si>
  <si>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</si>
  <si>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</si>
  <si>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</si>
  <si>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</si>
  <si>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</si>
  <si>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</si>
  <si>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</si>
  <si>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</si>
  <si>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</si>
  <si>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</si>
  <si>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</si>
  <si>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</si>
  <si>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</si>
  <si>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</si>
  <si>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</si>
  <si>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</si>
  <si>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</si>
  <si>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</si>
  <si>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</si>
  <si>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</si>
  <si>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</si>
  <si>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</si>
  <si>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</si>
  <si>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</si>
  <si>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</si>
  <si>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</si>
  <si>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</si>
  <si>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</si>
  <si>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</si>
  <si>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</si>
  <si>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</si>
  <si>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</si>
  <si>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</si>
  <si>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</si>
  <si>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</si>
  <si>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</si>
  <si>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2020-43-101</t>
  </si>
  <si>
    <t>SO 101 - Velkoplošná oprava</t>
  </si>
  <si>
    <t>STA</t>
  </si>
  <si>
    <t>1</t>
  </si>
  <si>
    <t>{24b2c024-88c4-4b30-96e1-1dc9c939c6e9}</t>
  </si>
  <si>
    <t>2</t>
  </si>
  <si>
    <t>F1</t>
  </si>
  <si>
    <t>povrch vozovky</t>
  </si>
  <si>
    <t>m2</t>
  </si>
  <si>
    <t>901,49</t>
  </si>
  <si>
    <t>F2</t>
  </si>
  <si>
    <t>149</t>
  </si>
  <si>
    <t>KRYCÍ LIST SOUPISU PRACÍ</t>
  </si>
  <si>
    <t>Objekt:</t>
  </si>
  <si>
    <t>2020-43-101 - SO 101 - Velkoplošná oprava</t>
  </si>
  <si>
    <t>Vedlejší a ostatní náklady 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 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 - Uvedení stavbou dotčených ploch a staveništní dopravou dotčených komunikací do původního nebo projektového stavu.  Péče o nepředané objekty a konstrukce stavby, jejich ošetřování. Likvidace přebytečného stavebního materiálu odpovídajícím způsobem. - Zajištění bezpečnosti při provádění stavby ve smyslu bezpečnosti práce a ochrany životního prostředí. - Nutný rozsah stavebního pojištění budoucího díla na předmětné stavbě a pojištění odpovědnosti za škodu způsobenou dodavatelem třetí osobě. Zajištění bankovních garancí. - Všechny další nutné náklady k řádnému a úplnému zhotovení předmětu díla zřejmé ze zadávací dokumentace nebo místních podmínek. 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 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 - Veškeré zkoušky, měření, revize, posudky a dozory dle příslušných TKP, norem a ostatních předpisů s výstavbou souvisejících.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</si>
  <si>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</si>
  <si>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</si>
  <si>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</si>
  <si>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</si>
  <si>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</si>
  <si>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</si>
  <si>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</si>
  <si>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</si>
  <si>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</si>
  <si>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</si>
  <si>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</si>
  <si>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</si>
  <si>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</si>
  <si>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</si>
  <si>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</si>
  <si>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</si>
  <si>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</si>
  <si>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</si>
  <si>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</si>
  <si>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</si>
  <si>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</si>
  <si>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</si>
  <si>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</si>
  <si>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</si>
  <si>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</si>
  <si>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</si>
  <si>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</si>
  <si>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</si>
  <si>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</si>
  <si>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</si>
  <si>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</si>
  <si>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CS ÚRS 2020 02</t>
  </si>
  <si>
    <t>4</t>
  </si>
  <si>
    <t>2142817474</t>
  </si>
  <si>
    <t>P</t>
  </si>
  <si>
    <t>Poznámka k položce:_x000D_
Dlažba bude zpětně použita vč. podkladního lože. To bude opatrně shrnuto ručním nářadím na hromady podél vozovky. Dlažba bude uložena na paletách podél vozovky.</t>
  </si>
  <si>
    <t>VV</t>
  </si>
  <si>
    <t>Struktura výpočtu: délka * šířka</t>
  </si>
  <si>
    <t>216*3,5+7,65*3,5+3,1*7,65+10*3+3*5+10*10/2</t>
  </si>
  <si>
    <t>Mezisoučet</t>
  </si>
  <si>
    <t>3</t>
  </si>
  <si>
    <t>Struktura výpočtu: plocha</t>
  </si>
  <si>
    <t>Součet</t>
  </si>
  <si>
    <t>5</t>
  </si>
  <si>
    <t>Komunikace pozemní</t>
  </si>
  <si>
    <t>566301111</t>
  </si>
  <si>
    <t>Úprava dosavadního krytu z kameniva drceného jako podklad pro nový kryt  s vyrovnáním profilu v příčném i podélném směru, s vlhčením a zhutněním, s doplněním kamenivem drceným, jeho rozprostřením a zhutněním, v množství přes 0,04 do 0,06 m3/m2</t>
  </si>
  <si>
    <t>1824867295</t>
  </si>
  <si>
    <t>F1+F2</t>
  </si>
  <si>
    <t>596212223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</si>
  <si>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</si>
  <si>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-778630346</t>
  </si>
  <si>
    <t>Poznámka k položce:_x000D_
Bude použita rozebraná dlažba. Nákup nové dlažby ( v případě, že bude stávající rozbitá) bude řešeno jako vícepráce.</t>
  </si>
  <si>
    <t>998</t>
  </si>
  <si>
    <t>Přesun hmot</t>
  </si>
  <si>
    <t>998223011</t>
  </si>
  <si>
    <t>Přesun hmot pro pozemní komunikace s krytem dlážděným  dopravní vzdálenost do 200 m jakékoliv délky objektu</t>
  </si>
  <si>
    <t>t</t>
  </si>
  <si>
    <t>-1968763916</t>
  </si>
  <si>
    <t>M</t>
  </si>
  <si>
    <t>Práce a dodávky M</t>
  </si>
  <si>
    <t>46-M</t>
  </si>
  <si>
    <t>Zemní práce při extr.mont.pracích</t>
  </si>
  <si>
    <t>460650175</t>
  </si>
  <si>
    <t>Vozovky a chodníky  očištění vybouraných kostek nebo dlaždic od spojovacího materiálu s původní výplní spár kamenivem, s odklizením a uložením očištěného materiálu na vzdálenost 3 m z dlaždic betonových čtyřhranných</t>
  </si>
  <si>
    <t>64</t>
  </si>
  <si>
    <t>-933933922</t>
  </si>
  <si>
    <t>SEZNAM FIGUR</t>
  </si>
  <si>
    <t>Výměra</t>
  </si>
  <si>
    <t xml:space="preserve"> 2020-43-101</t>
  </si>
  <si>
    <t>Použití figury:</t>
  </si>
  <si>
    <t>Rozebrání dlažeb vozovek ze zámkové dlažby s ložem z kameniva ručně</t>
  </si>
  <si>
    <t>Očištění dlaždic betonových čtyřhranných z rozebraných dlažeb</t>
  </si>
  <si>
    <t>Úprava krytu z kameniva drceného pro nový kryt s doplněním kameniva drceného do 0,06 m3/m2</t>
  </si>
  <si>
    <t>Kladení zámkové dlažby pozemních komunikací tl 80 mm skupiny B pl přes 300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</si>
</sst>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3"/>
      <c r="AQ5" s="23"/>
      <c r="AR5" s="21"/>
      <c r="BE5" s="26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67" t="s">
        <v>17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3"/>
      <c r="AQ6" s="23"/>
      <c r="AR6" s="21"/>
      <c r="BE6" s="26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63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6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63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6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26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63"/>
      <c r="BS12" s="18" t="s">
        <v>6</v>
      </c>
    </row>
    <row r="13" spans="1:74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30</v>
      </c>
      <c r="AO13" s="23"/>
      <c r="AP13" s="23"/>
      <c r="AQ13" s="23"/>
      <c r="AR13" s="21"/>
      <c r="BE13" s="263"/>
      <c r="BS13" s="18" t="s">
        <v>6</v>
      </c>
    </row>
    <row r="14" spans="1:74" ht="12.75">
      <c r="B14" s="22"/>
      <c r="C14" s="23"/>
      <c r="D14" s="23"/>
      <c r="E14" s="268" t="s">
        <v>30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6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63"/>
      <c r="BS15" s="18" t="s">
        <v>4</v>
      </c>
    </row>
    <row r="16" spans="1:74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26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263"/>
      <c r="BS17" s="18" t="s">
        <v>33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63"/>
      <c r="BS18" s="18" t="s">
        <v>6</v>
      </c>
    </row>
    <row r="19" spans="1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35</v>
      </c>
      <c r="AO19" s="23"/>
      <c r="AP19" s="23"/>
      <c r="AQ19" s="23"/>
      <c r="AR19" s="21"/>
      <c r="BE19" s="26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63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63"/>
    </row>
    <row r="22" spans="1:71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63"/>
    </row>
    <row r="23" spans="1:71" s="1" customFormat="1" ht="107.25" customHeight="1">
      <c r="B23" s="22"/>
      <c r="C23" s="23"/>
      <c r="D23" s="23"/>
      <c r="E23" s="270" t="s">
        <v>38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3"/>
      <c r="AP23" s="23"/>
      <c r="AQ23" s="23"/>
      <c r="AR23" s="21"/>
      <c r="BE23" s="26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6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63"/>
    </row>
    <row r="26" spans="1:71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71">
        <f>ROUND(AG94,2)</f>
        <v>0</v>
      </c>
      <c r="AL26" s="272"/>
      <c r="AM26" s="272"/>
      <c r="AN26" s="272"/>
      <c r="AO26" s="272"/>
      <c r="AP26" s="37"/>
      <c r="AQ26" s="37"/>
      <c r="AR26" s="40"/>
      <c r="BE26" s="26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6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73" t="s">
        <v>40</v>
      </c>
      <c r="M28" s="273"/>
      <c r="N28" s="273"/>
      <c r="O28" s="273"/>
      <c r="P28" s="273"/>
      <c r="Q28" s="37"/>
      <c r="R28" s="37"/>
      <c r="S28" s="37"/>
      <c r="T28" s="37"/>
      <c r="U28" s="37"/>
      <c r="V28" s="37"/>
      <c r="W28" s="273" t="s">
        <v>41</v>
      </c>
      <c r="X28" s="273"/>
      <c r="Y28" s="273"/>
      <c r="Z28" s="273"/>
      <c r="AA28" s="273"/>
      <c r="AB28" s="273"/>
      <c r="AC28" s="273"/>
      <c r="AD28" s="273"/>
      <c r="AE28" s="273"/>
      <c r="AF28" s="37"/>
      <c r="AG28" s="37"/>
      <c r="AH28" s="37"/>
      <c r="AI28" s="37"/>
      <c r="AJ28" s="37"/>
      <c r="AK28" s="273" t="s">
        <v>42</v>
      </c>
      <c r="AL28" s="273"/>
      <c r="AM28" s="273"/>
      <c r="AN28" s="273"/>
      <c r="AO28" s="273"/>
      <c r="AP28" s="37"/>
      <c r="AQ28" s="37"/>
      <c r="AR28" s="40"/>
      <c r="BE28" s="263"/>
    </row>
    <row r="29" spans="1:71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276">
        <v>0.21</v>
      </c>
      <c r="M29" s="275"/>
      <c r="N29" s="275"/>
      <c r="O29" s="275"/>
      <c r="P29" s="275"/>
      <c r="Q29" s="42"/>
      <c r="R29" s="42"/>
      <c r="S29" s="42"/>
      <c r="T29" s="42"/>
      <c r="U29" s="42"/>
      <c r="V29" s="42"/>
      <c r="W29" s="274">
        <f>ROUND(AZ94, 2)</f>
        <v>0</v>
      </c>
      <c r="X29" s="275"/>
      <c r="Y29" s="275"/>
      <c r="Z29" s="275"/>
      <c r="AA29" s="275"/>
      <c r="AB29" s="275"/>
      <c r="AC29" s="275"/>
      <c r="AD29" s="275"/>
      <c r="AE29" s="275"/>
      <c r="AF29" s="42"/>
      <c r="AG29" s="42"/>
      <c r="AH29" s="42"/>
      <c r="AI29" s="42"/>
      <c r="AJ29" s="42"/>
      <c r="AK29" s="274">
        <f>ROUND(AV94, 2)</f>
        <v>0</v>
      </c>
      <c r="AL29" s="275"/>
      <c r="AM29" s="275"/>
      <c r="AN29" s="275"/>
      <c r="AO29" s="275"/>
      <c r="AP29" s="42"/>
      <c r="AQ29" s="42"/>
      <c r="AR29" s="43"/>
      <c r="BE29" s="264"/>
    </row>
    <row r="30" spans="1:71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276">
        <v>0.15</v>
      </c>
      <c r="M30" s="275"/>
      <c r="N30" s="275"/>
      <c r="O30" s="275"/>
      <c r="P30" s="275"/>
      <c r="Q30" s="42"/>
      <c r="R30" s="42"/>
      <c r="S30" s="42"/>
      <c r="T30" s="42"/>
      <c r="U30" s="42"/>
      <c r="V30" s="42"/>
      <c r="W30" s="274">
        <f>ROUND(BA94, 2)</f>
        <v>0</v>
      </c>
      <c r="X30" s="275"/>
      <c r="Y30" s="275"/>
      <c r="Z30" s="275"/>
      <c r="AA30" s="275"/>
      <c r="AB30" s="275"/>
      <c r="AC30" s="275"/>
      <c r="AD30" s="275"/>
      <c r="AE30" s="275"/>
      <c r="AF30" s="42"/>
      <c r="AG30" s="42"/>
      <c r="AH30" s="42"/>
      <c r="AI30" s="42"/>
      <c r="AJ30" s="42"/>
      <c r="AK30" s="274">
        <f>ROUND(AW94, 2)</f>
        <v>0</v>
      </c>
      <c r="AL30" s="275"/>
      <c r="AM30" s="275"/>
      <c r="AN30" s="275"/>
      <c r="AO30" s="275"/>
      <c r="AP30" s="42"/>
      <c r="AQ30" s="42"/>
      <c r="AR30" s="43"/>
      <c r="BE30" s="264"/>
    </row>
    <row r="31" spans="1:71" s="3" customFormat="1" ht="14.45" hidden="1" customHeight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276">
        <v>0.21</v>
      </c>
      <c r="M31" s="275"/>
      <c r="N31" s="275"/>
      <c r="O31" s="275"/>
      <c r="P31" s="275"/>
      <c r="Q31" s="42"/>
      <c r="R31" s="42"/>
      <c r="S31" s="42"/>
      <c r="T31" s="42"/>
      <c r="U31" s="42"/>
      <c r="V31" s="42"/>
      <c r="W31" s="274">
        <f>ROUND(BB94, 2)</f>
        <v>0</v>
      </c>
      <c r="X31" s="275"/>
      <c r="Y31" s="275"/>
      <c r="Z31" s="275"/>
      <c r="AA31" s="275"/>
      <c r="AB31" s="275"/>
      <c r="AC31" s="275"/>
      <c r="AD31" s="275"/>
      <c r="AE31" s="275"/>
      <c r="AF31" s="42"/>
      <c r="AG31" s="42"/>
      <c r="AH31" s="42"/>
      <c r="AI31" s="42"/>
      <c r="AJ31" s="42"/>
      <c r="AK31" s="274">
        <v>0</v>
      </c>
      <c r="AL31" s="275"/>
      <c r="AM31" s="275"/>
      <c r="AN31" s="275"/>
      <c r="AO31" s="275"/>
      <c r="AP31" s="42"/>
      <c r="AQ31" s="42"/>
      <c r="AR31" s="43"/>
      <c r="BE31" s="264"/>
    </row>
    <row r="32" spans="1:71" s="3" customFormat="1" ht="14.45" hidden="1" customHeight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276">
        <v>0.15</v>
      </c>
      <c r="M32" s="275"/>
      <c r="N32" s="275"/>
      <c r="O32" s="275"/>
      <c r="P32" s="275"/>
      <c r="Q32" s="42"/>
      <c r="R32" s="42"/>
      <c r="S32" s="42"/>
      <c r="T32" s="42"/>
      <c r="U32" s="42"/>
      <c r="V32" s="42"/>
      <c r="W32" s="274">
        <f>ROUND(BC94, 2)</f>
        <v>0</v>
      </c>
      <c r="X32" s="275"/>
      <c r="Y32" s="275"/>
      <c r="Z32" s="275"/>
      <c r="AA32" s="275"/>
      <c r="AB32" s="275"/>
      <c r="AC32" s="275"/>
      <c r="AD32" s="275"/>
      <c r="AE32" s="275"/>
      <c r="AF32" s="42"/>
      <c r="AG32" s="42"/>
      <c r="AH32" s="42"/>
      <c r="AI32" s="42"/>
      <c r="AJ32" s="42"/>
      <c r="AK32" s="274">
        <v>0</v>
      </c>
      <c r="AL32" s="275"/>
      <c r="AM32" s="275"/>
      <c r="AN32" s="275"/>
      <c r="AO32" s="275"/>
      <c r="AP32" s="42"/>
      <c r="AQ32" s="42"/>
      <c r="AR32" s="43"/>
      <c r="BE32" s="264"/>
    </row>
    <row r="33" spans="1:57" s="3" customFormat="1" ht="14.45" hidden="1" customHeight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276">
        <v>0</v>
      </c>
      <c r="M33" s="275"/>
      <c r="N33" s="275"/>
      <c r="O33" s="275"/>
      <c r="P33" s="275"/>
      <c r="Q33" s="42"/>
      <c r="R33" s="42"/>
      <c r="S33" s="42"/>
      <c r="T33" s="42"/>
      <c r="U33" s="42"/>
      <c r="V33" s="42"/>
      <c r="W33" s="274">
        <f>ROUND(BD94, 2)</f>
        <v>0</v>
      </c>
      <c r="X33" s="275"/>
      <c r="Y33" s="275"/>
      <c r="Z33" s="275"/>
      <c r="AA33" s="275"/>
      <c r="AB33" s="275"/>
      <c r="AC33" s="275"/>
      <c r="AD33" s="275"/>
      <c r="AE33" s="275"/>
      <c r="AF33" s="42"/>
      <c r="AG33" s="42"/>
      <c r="AH33" s="42"/>
      <c r="AI33" s="42"/>
      <c r="AJ33" s="42"/>
      <c r="AK33" s="274">
        <v>0</v>
      </c>
      <c r="AL33" s="275"/>
      <c r="AM33" s="275"/>
      <c r="AN33" s="275"/>
      <c r="AO33" s="275"/>
      <c r="AP33" s="42"/>
      <c r="AQ33" s="42"/>
      <c r="AR33" s="43"/>
      <c r="BE33" s="26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63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277" t="s">
        <v>51</v>
      </c>
      <c r="Y35" s="278"/>
      <c r="Z35" s="278"/>
      <c r="AA35" s="278"/>
      <c r="AB35" s="278"/>
      <c r="AC35" s="46"/>
      <c r="AD35" s="46"/>
      <c r="AE35" s="46"/>
      <c r="AF35" s="46"/>
      <c r="AG35" s="46"/>
      <c r="AH35" s="46"/>
      <c r="AI35" s="46"/>
      <c r="AJ35" s="46"/>
      <c r="AK35" s="279">
        <f>SUM(AK26:AK33)</f>
        <v>0</v>
      </c>
      <c r="AL35" s="278"/>
      <c r="AM35" s="278"/>
      <c r="AN35" s="278"/>
      <c r="AO35" s="28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53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54</v>
      </c>
      <c r="AI60" s="39"/>
      <c r="AJ60" s="39"/>
      <c r="AK60" s="39"/>
      <c r="AL60" s="39"/>
      <c r="AM60" s="53" t="s">
        <v>55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56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57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54</v>
      </c>
      <c r="AI75" s="39"/>
      <c r="AJ75" s="39"/>
      <c r="AK75" s="39"/>
      <c r="AL75" s="39"/>
      <c r="AM75" s="53" t="s">
        <v>55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2020-43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1" t="str">
        <f>K6</f>
        <v>Velkoplošná oprava MK na p.p.č. 527/1 a 179/15 v k.ú. Valy u Mariánských Lázní</v>
      </c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p.p.č. 527/1 a 179/15 v k.ú. Valy u M.L.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3" t="str">
        <f>IF(AN8= "","",AN8)</f>
        <v>29. 11. 2020</v>
      </c>
      <c r="AN87" s="283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Obec Valy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31</v>
      </c>
      <c r="AJ89" s="37"/>
      <c r="AK89" s="37"/>
      <c r="AL89" s="37"/>
      <c r="AM89" s="284" t="str">
        <f>IF(E17="","",E17)</f>
        <v>UNIART</v>
      </c>
      <c r="AN89" s="285"/>
      <c r="AO89" s="285"/>
      <c r="AP89" s="285"/>
      <c r="AQ89" s="37"/>
      <c r="AR89" s="40"/>
      <c r="AS89" s="286" t="s">
        <v>59</v>
      </c>
      <c r="AT89" s="28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29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34</v>
      </c>
      <c r="AJ90" s="37"/>
      <c r="AK90" s="37"/>
      <c r="AL90" s="37"/>
      <c r="AM90" s="284" t="str">
        <f>IF(E20="","",E20)</f>
        <v>Ing. Martin Haueisen</v>
      </c>
      <c r="AN90" s="285"/>
      <c r="AO90" s="285"/>
      <c r="AP90" s="285"/>
      <c r="AQ90" s="37"/>
      <c r="AR90" s="40"/>
      <c r="AS90" s="288"/>
      <c r="AT90" s="28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0"/>
      <c r="AT91" s="29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2" t="s">
        <v>60</v>
      </c>
      <c r="D92" s="293"/>
      <c r="E92" s="293"/>
      <c r="F92" s="293"/>
      <c r="G92" s="293"/>
      <c r="H92" s="74"/>
      <c r="I92" s="294" t="s">
        <v>61</v>
      </c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93"/>
      <c r="AG92" s="295" t="s">
        <v>62</v>
      </c>
      <c r="AH92" s="293"/>
      <c r="AI92" s="293"/>
      <c r="AJ92" s="293"/>
      <c r="AK92" s="293"/>
      <c r="AL92" s="293"/>
      <c r="AM92" s="293"/>
      <c r="AN92" s="294" t="s">
        <v>63</v>
      </c>
      <c r="AO92" s="293"/>
      <c r="AP92" s="296"/>
      <c r="AQ92" s="75" t="s">
        <v>64</v>
      </c>
      <c r="AR92" s="40"/>
      <c r="AS92" s="76" t="s">
        <v>65</v>
      </c>
      <c r="AT92" s="77" t="s">
        <v>66</v>
      </c>
      <c r="AU92" s="77" t="s">
        <v>67</v>
      </c>
      <c r="AV92" s="77" t="s">
        <v>68</v>
      </c>
      <c r="AW92" s="77" t="s">
        <v>69</v>
      </c>
      <c r="AX92" s="77" t="s">
        <v>70</v>
      </c>
      <c r="AY92" s="77" t="s">
        <v>71</v>
      </c>
      <c r="AZ92" s="77" t="s">
        <v>72</v>
      </c>
      <c r="BA92" s="77" t="s">
        <v>73</v>
      </c>
      <c r="BB92" s="77" t="s">
        <v>74</v>
      </c>
      <c r="BC92" s="77" t="s">
        <v>75</v>
      </c>
      <c r="BD92" s="78" t="s">
        <v>76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77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00">
        <f>ROUND(AG95,2)</f>
        <v>0</v>
      </c>
      <c r="AH94" s="300"/>
      <c r="AI94" s="300"/>
      <c r="AJ94" s="300"/>
      <c r="AK94" s="300"/>
      <c r="AL94" s="300"/>
      <c r="AM94" s="300"/>
      <c r="AN94" s="301">
        <f>SUM(AG94,AT94)</f>
        <v>0</v>
      </c>
      <c r="AO94" s="301"/>
      <c r="AP94" s="301"/>
      <c r="AQ94" s="86" t="s">
        <v>1</v>
      </c>
      <c r="AR94" s="87"/>
      <c r="AS94" s="88">
        <f>ROUND(AS95,2)</f>
        <v>0</v>
      </c>
      <c r="AT94" s="89">
        <f>ROUND(SUM(AV94:AW94),2)</f>
        <v>0</v>
      </c>
      <c r="AU94" s="90">
        <f>ROUND(AU95,5)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ROUND(AZ95,2)</f>
        <v>0</v>
      </c>
      <c r="BA94" s="89">
        <f>ROUND(BA95,2)</f>
        <v>0</v>
      </c>
      <c r="BB94" s="89">
        <f>ROUND(BB95,2)</f>
        <v>0</v>
      </c>
      <c r="BC94" s="89">
        <f>ROUND(BC95,2)</f>
        <v>0</v>
      </c>
      <c r="BD94" s="91">
        <f>ROUND(BD95,2)</f>
        <v>0</v>
      </c>
      <c r="BS94" s="92" t="s">
        <v>78</v>
      </c>
      <c r="BT94" s="92" t="s">
        <v>79</v>
      </c>
      <c r="BU94" s="93" t="s">
        <v>80</v>
      </c>
      <c r="BV94" s="92" t="s">
        <v>81</v>
      </c>
      <c r="BW94" s="92" t="s">
        <v>5</v>
      </c>
      <c r="BX94" s="92" t="s">
        <v>82</v>
      </c>
      <c r="CL94" s="92" t="s">
        <v>1</v>
      </c>
    </row>
    <row r="95" spans="1:91" s="7" customFormat="1" ht="24.75" customHeight="1">
      <c r="A95" s="94" t="s">
        <v>83</v>
      </c>
      <c r="B95" s="95"/>
      <c r="C95" s="96"/>
      <c r="D95" s="299" t="s">
        <v>84</v>
      </c>
      <c r="E95" s="299"/>
      <c r="F95" s="299"/>
      <c r="G95" s="299"/>
      <c r="H95" s="299"/>
      <c r="I95" s="97"/>
      <c r="J95" s="299" t="s">
        <v>85</v>
      </c>
      <c r="K95" s="299"/>
      <c r="L95" s="299"/>
      <c r="M95" s="299"/>
      <c r="N95" s="299"/>
      <c r="O95" s="299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7">
        <f>'2020-43-101 - SO 101 - Ve...'!J30</f>
        <v>0</v>
      </c>
      <c r="AH95" s="298"/>
      <c r="AI95" s="298"/>
      <c r="AJ95" s="298"/>
      <c r="AK95" s="298"/>
      <c r="AL95" s="298"/>
      <c r="AM95" s="298"/>
      <c r="AN95" s="297">
        <f>SUM(AG95,AT95)</f>
        <v>0</v>
      </c>
      <c r="AO95" s="298"/>
      <c r="AP95" s="298"/>
      <c r="AQ95" s="98" t="s">
        <v>86</v>
      </c>
      <c r="AR95" s="99"/>
      <c r="AS95" s="100">
        <v>0</v>
      </c>
      <c r="AT95" s="101">
        <f>ROUND(SUM(AV95:AW95),2)</f>
        <v>0</v>
      </c>
      <c r="AU95" s="102">
        <f>'2020-43-101 - SO 101 - Ve...'!P122</f>
        <v>0</v>
      </c>
      <c r="AV95" s="101">
        <f>'2020-43-101 - SO 101 - Ve...'!J33</f>
        <v>0</v>
      </c>
      <c r="AW95" s="101">
        <f>'2020-43-101 - SO 101 - Ve...'!J34</f>
        <v>0</v>
      </c>
      <c r="AX95" s="101">
        <f>'2020-43-101 - SO 101 - Ve...'!J35</f>
        <v>0</v>
      </c>
      <c r="AY95" s="101">
        <f>'2020-43-101 - SO 101 - Ve...'!J36</f>
        <v>0</v>
      </c>
      <c r="AZ95" s="101">
        <f>'2020-43-101 - SO 101 - Ve...'!F33</f>
        <v>0</v>
      </c>
      <c r="BA95" s="101">
        <f>'2020-43-101 - SO 101 - Ve...'!F34</f>
        <v>0</v>
      </c>
      <c r="BB95" s="101">
        <f>'2020-43-101 - SO 101 - Ve...'!F35</f>
        <v>0</v>
      </c>
      <c r="BC95" s="101">
        <f>'2020-43-101 - SO 101 - Ve...'!F36</f>
        <v>0</v>
      </c>
      <c r="BD95" s="103">
        <f>'2020-43-101 - SO 101 - Ve...'!F37</f>
        <v>0</v>
      </c>
      <c r="BT95" s="104" t="s">
        <v>87</v>
      </c>
      <c r="BV95" s="104" t="s">
        <v>81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0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40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algorithmName="SHA-512" hashValue="IRcqJrMBwuwcyyT3hQARYwK0oKG+lQ0Efn+oXqcVsB1VNdWlinGhbF1gMUiU+R1DODqip8tvT6RDZUPtrzjO9A==" saltValue="i8tHbvPxZhc0LXYDDXGNz5Hc4Ixoa+CVgtRUOwu59z+qYQ2bhTstG1aX/63KciiO2vN/OUXmA/B0C2tlBk21B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0-43-101 - SO 101 - V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88</v>
      </c>
      <c r="AZ2" s="105" t="s">
        <v>90</v>
      </c>
      <c r="BA2" s="105" t="s">
        <v>91</v>
      </c>
      <c r="BB2" s="105" t="s">
        <v>92</v>
      </c>
      <c r="BC2" s="105" t="s">
        <v>93</v>
      </c>
      <c r="BD2" s="105" t="s">
        <v>89</v>
      </c>
    </row>
    <row r="3" spans="1:5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21"/>
      <c r="AT3" s="18" t="s">
        <v>89</v>
      </c>
      <c r="AZ3" s="105" t="s">
        <v>94</v>
      </c>
      <c r="BA3" s="105" t="s">
        <v>91</v>
      </c>
      <c r="BB3" s="105" t="s">
        <v>92</v>
      </c>
      <c r="BC3" s="105" t="s">
        <v>95</v>
      </c>
      <c r="BD3" s="105" t="s">
        <v>89</v>
      </c>
    </row>
    <row r="4" spans="1:56" s="1" customFormat="1" ht="24.95" customHeight="1">
      <c r="B4" s="21"/>
      <c r="D4" s="108" t="s">
        <v>96</v>
      </c>
      <c r="L4" s="21"/>
      <c r="M4" s="109" t="s">
        <v>10</v>
      </c>
      <c r="AT4" s="18" t="s">
        <v>4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110" t="s">
        <v>16</v>
      </c>
      <c r="L6" s="21"/>
    </row>
    <row r="7" spans="1:56" s="1" customFormat="1" ht="16.5" customHeight="1">
      <c r="B7" s="21"/>
      <c r="E7" s="303" t="str">
        <f>'Rekapitulace stavby'!K6</f>
        <v>Velkoplošná oprava MK na p.p.č. 527/1 a 179/15 v k.ú. Valy u Mariánských Lázní</v>
      </c>
      <c r="F7" s="304"/>
      <c r="G7" s="304"/>
      <c r="H7" s="304"/>
      <c r="L7" s="21"/>
    </row>
    <row r="8" spans="1:56" s="2" customFormat="1" ht="12" customHeight="1">
      <c r="A8" s="35"/>
      <c r="B8" s="40"/>
      <c r="C8" s="35"/>
      <c r="D8" s="110" t="s">
        <v>97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05" t="s">
        <v>98</v>
      </c>
      <c r="F9" s="306"/>
      <c r="G9" s="306"/>
      <c r="H9" s="306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0" t="s">
        <v>18</v>
      </c>
      <c r="E11" s="35"/>
      <c r="F11" s="111" t="s">
        <v>1</v>
      </c>
      <c r="G11" s="35"/>
      <c r="H11" s="35"/>
      <c r="I11" s="110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0" t="s">
        <v>20</v>
      </c>
      <c r="E12" s="35"/>
      <c r="F12" s="111" t="s">
        <v>21</v>
      </c>
      <c r="G12" s="35"/>
      <c r="H12" s="35"/>
      <c r="I12" s="110" t="s">
        <v>22</v>
      </c>
      <c r="J12" s="112" t="str">
        <f>'Rekapitulace stavby'!AN8</f>
        <v>29. 11. 2020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0" t="s">
        <v>24</v>
      </c>
      <c r="E14" s="35"/>
      <c r="F14" s="35"/>
      <c r="G14" s="35"/>
      <c r="H14" s="35"/>
      <c r="I14" s="110" t="s">
        <v>25</v>
      </c>
      <c r="J14" s="111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1" t="s">
        <v>27</v>
      </c>
      <c r="F15" s="35"/>
      <c r="G15" s="35"/>
      <c r="H15" s="35"/>
      <c r="I15" s="110" t="s">
        <v>28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0" t="s">
        <v>29</v>
      </c>
      <c r="E17" s="35"/>
      <c r="F17" s="35"/>
      <c r="G17" s="35"/>
      <c r="H17" s="35"/>
      <c r="I17" s="110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07" t="str">
        <f>'Rekapitulace stavby'!E14</f>
        <v>Vyplň údaj</v>
      </c>
      <c r="F18" s="308"/>
      <c r="G18" s="308"/>
      <c r="H18" s="308"/>
      <c r="I18" s="110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0" t="s">
        <v>31</v>
      </c>
      <c r="E20" s="35"/>
      <c r="F20" s="35"/>
      <c r="G20" s="35"/>
      <c r="H20" s="35"/>
      <c r="I20" s="110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32</v>
      </c>
      <c r="F21" s="35"/>
      <c r="G21" s="35"/>
      <c r="H21" s="35"/>
      <c r="I21" s="110" t="s">
        <v>28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0" t="s">
        <v>34</v>
      </c>
      <c r="E23" s="35"/>
      <c r="F23" s="35"/>
      <c r="G23" s="35"/>
      <c r="H23" s="35"/>
      <c r="I23" s="110" t="s">
        <v>25</v>
      </c>
      <c r="J23" s="111" t="s">
        <v>35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36</v>
      </c>
      <c r="F24" s="35"/>
      <c r="G24" s="35"/>
      <c r="H24" s="35"/>
      <c r="I24" s="110" t="s">
        <v>28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0" t="s">
        <v>37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250.5" customHeight="1">
      <c r="A27" s="113"/>
      <c r="B27" s="114"/>
      <c r="C27" s="113"/>
      <c r="D27" s="113"/>
      <c r="E27" s="309" t="s">
        <v>99</v>
      </c>
      <c r="F27" s="309"/>
      <c r="G27" s="309"/>
      <c r="H27" s="309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6"/>
      <c r="E29" s="116"/>
      <c r="F29" s="116"/>
      <c r="G29" s="116"/>
      <c r="H29" s="116"/>
      <c r="I29" s="116"/>
      <c r="J29" s="116"/>
      <c r="K29" s="116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7" t="s">
        <v>39</v>
      </c>
      <c r="E30" s="35"/>
      <c r="F30" s="35"/>
      <c r="G30" s="35"/>
      <c r="H30" s="35"/>
      <c r="I30" s="35"/>
      <c r="J30" s="118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6"/>
      <c r="E31" s="116"/>
      <c r="F31" s="116"/>
      <c r="G31" s="116"/>
      <c r="H31" s="116"/>
      <c r="I31" s="116"/>
      <c r="J31" s="116"/>
      <c r="K31" s="116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9" t="s">
        <v>41</v>
      </c>
      <c r="G32" s="35"/>
      <c r="H32" s="35"/>
      <c r="I32" s="119" t="s">
        <v>40</v>
      </c>
      <c r="J32" s="119" t="s">
        <v>42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0" t="s">
        <v>43</v>
      </c>
      <c r="E33" s="110" t="s">
        <v>44</v>
      </c>
      <c r="F33" s="121">
        <f>ROUND((SUM(BE122:BE148)),  2)</f>
        <v>0</v>
      </c>
      <c r="G33" s="35"/>
      <c r="H33" s="35"/>
      <c r="I33" s="122">
        <v>0.21</v>
      </c>
      <c r="J33" s="121">
        <f>ROUND(((SUM(BE122:BE148))*I33),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0" t="s">
        <v>45</v>
      </c>
      <c r="F34" s="121">
        <f>ROUND((SUM(BF122:BF148)),  2)</f>
        <v>0</v>
      </c>
      <c r="G34" s="35"/>
      <c r="H34" s="35"/>
      <c r="I34" s="122">
        <v>0.15</v>
      </c>
      <c r="J34" s="121">
        <f>ROUND(((SUM(BF122:BF148))*I34),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0" t="s">
        <v>46</v>
      </c>
      <c r="F35" s="121">
        <f>ROUND((SUM(BG122:BG148)),  2)</f>
        <v>0</v>
      </c>
      <c r="G35" s="35"/>
      <c r="H35" s="35"/>
      <c r="I35" s="122">
        <v>0.21</v>
      </c>
      <c r="J35" s="12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0" t="s">
        <v>47</v>
      </c>
      <c r="F36" s="121">
        <f>ROUND((SUM(BH122:BH148)),  2)</f>
        <v>0</v>
      </c>
      <c r="G36" s="35"/>
      <c r="H36" s="35"/>
      <c r="I36" s="122">
        <v>0.15</v>
      </c>
      <c r="J36" s="12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0" t="s">
        <v>48</v>
      </c>
      <c r="F37" s="121">
        <f>ROUND((SUM(BI122:BI148)),  2)</f>
        <v>0</v>
      </c>
      <c r="G37" s="35"/>
      <c r="H37" s="35"/>
      <c r="I37" s="122">
        <v>0</v>
      </c>
      <c r="J37" s="12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3"/>
      <c r="D39" s="124" t="s">
        <v>49</v>
      </c>
      <c r="E39" s="125"/>
      <c r="F39" s="125"/>
      <c r="G39" s="126" t="s">
        <v>50</v>
      </c>
      <c r="H39" s="127" t="s">
        <v>51</v>
      </c>
      <c r="I39" s="125"/>
      <c r="J39" s="128">
        <f>SUM(J30:J37)</f>
        <v>0</v>
      </c>
      <c r="K39" s="129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0" t="s">
        <v>52</v>
      </c>
      <c r="E50" s="131"/>
      <c r="F50" s="131"/>
      <c r="G50" s="130" t="s">
        <v>53</v>
      </c>
      <c r="H50" s="131"/>
      <c r="I50" s="131"/>
      <c r="J50" s="131"/>
      <c r="K50" s="131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32" t="s">
        <v>54</v>
      </c>
      <c r="E61" s="133"/>
      <c r="F61" s="134" t="s">
        <v>55</v>
      </c>
      <c r="G61" s="132" t="s">
        <v>54</v>
      </c>
      <c r="H61" s="133"/>
      <c r="I61" s="133"/>
      <c r="J61" s="135" t="s">
        <v>55</v>
      </c>
      <c r="K61" s="133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30" t="s">
        <v>56</v>
      </c>
      <c r="E65" s="136"/>
      <c r="F65" s="136"/>
      <c r="G65" s="130" t="s">
        <v>57</v>
      </c>
      <c r="H65" s="136"/>
      <c r="I65" s="136"/>
      <c r="J65" s="136"/>
      <c r="K65" s="13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32" t="s">
        <v>54</v>
      </c>
      <c r="E76" s="133"/>
      <c r="F76" s="134" t="s">
        <v>55</v>
      </c>
      <c r="G76" s="132" t="s">
        <v>54</v>
      </c>
      <c r="H76" s="133"/>
      <c r="I76" s="133"/>
      <c r="J76" s="135" t="s">
        <v>55</v>
      </c>
      <c r="K76" s="133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100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0" t="str">
        <f>E7</f>
        <v>Velkoplošná oprava MK na p.p.č. 527/1 a 179/15 v k.ú. Valy u Mariánských Lázní</v>
      </c>
      <c r="F85" s="311"/>
      <c r="G85" s="311"/>
      <c r="H85" s="311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1" t="str">
        <f>E9</f>
        <v>2020-43-101 - SO 101 - Velkoplošná oprava</v>
      </c>
      <c r="F87" s="312"/>
      <c r="G87" s="312"/>
      <c r="H87" s="312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>p.p.č. 527/1 a 179/15 v k.ú. Valy u M.L.</v>
      </c>
      <c r="G89" s="37"/>
      <c r="H89" s="37"/>
      <c r="I89" s="30" t="s">
        <v>22</v>
      </c>
      <c r="J89" s="67" t="str">
        <f>IF(J12="","",J12)</f>
        <v>29. 11. 2020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>Obec Valy</v>
      </c>
      <c r="G91" s="37"/>
      <c r="H91" s="37"/>
      <c r="I91" s="30" t="s">
        <v>31</v>
      </c>
      <c r="J91" s="33" t="str">
        <f>E21</f>
        <v>UNIART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25.7" customHeight="1">
      <c r="A92" s="35"/>
      <c r="B92" s="36"/>
      <c r="C92" s="30" t="s">
        <v>29</v>
      </c>
      <c r="D92" s="37"/>
      <c r="E92" s="37"/>
      <c r="F92" s="28" t="str">
        <f>IF(E18="","",E18)</f>
        <v>Vyplň údaj</v>
      </c>
      <c r="G92" s="37"/>
      <c r="H92" s="37"/>
      <c r="I92" s="30" t="s">
        <v>34</v>
      </c>
      <c r="J92" s="33" t="str">
        <f>E24</f>
        <v>Ing. Martin Haueisen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1" t="s">
        <v>101</v>
      </c>
      <c r="D94" s="142"/>
      <c r="E94" s="142"/>
      <c r="F94" s="142"/>
      <c r="G94" s="142"/>
      <c r="H94" s="142"/>
      <c r="I94" s="142"/>
      <c r="J94" s="143" t="s">
        <v>102</v>
      </c>
      <c r="K94" s="142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4" t="s">
        <v>103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104</v>
      </c>
    </row>
    <row r="97" spans="1:31" s="9" customFormat="1" ht="24.95" customHeight="1">
      <c r="B97" s="145"/>
      <c r="C97" s="146"/>
      <c r="D97" s="147" t="s">
        <v>105</v>
      </c>
      <c r="E97" s="148"/>
      <c r="F97" s="148"/>
      <c r="G97" s="148"/>
      <c r="H97" s="148"/>
      <c r="I97" s="148"/>
      <c r="J97" s="149">
        <f>J123</f>
        <v>0</v>
      </c>
      <c r="K97" s="146"/>
      <c r="L97" s="150"/>
    </row>
    <row r="98" spans="1:31" s="10" customFormat="1" ht="19.899999999999999" customHeight="1">
      <c r="B98" s="151"/>
      <c r="C98" s="152"/>
      <c r="D98" s="153" t="s">
        <v>106</v>
      </c>
      <c r="E98" s="154"/>
      <c r="F98" s="154"/>
      <c r="G98" s="154"/>
      <c r="H98" s="154"/>
      <c r="I98" s="154"/>
      <c r="J98" s="155">
        <f>J124</f>
        <v>0</v>
      </c>
      <c r="K98" s="152"/>
      <c r="L98" s="156"/>
    </row>
    <row r="99" spans="1:31" s="10" customFormat="1" ht="19.899999999999999" customHeight="1">
      <c r="B99" s="151"/>
      <c r="C99" s="152"/>
      <c r="D99" s="153" t="s">
        <v>107</v>
      </c>
      <c r="E99" s="154"/>
      <c r="F99" s="154"/>
      <c r="G99" s="154"/>
      <c r="H99" s="154"/>
      <c r="I99" s="154"/>
      <c r="J99" s="155">
        <f>J134</f>
        <v>0</v>
      </c>
      <c r="K99" s="152"/>
      <c r="L99" s="156"/>
    </row>
    <row r="100" spans="1:31" s="10" customFormat="1" ht="19.899999999999999" customHeight="1">
      <c r="B100" s="151"/>
      <c r="C100" s="152"/>
      <c r="D100" s="153" t="s">
        <v>108</v>
      </c>
      <c r="E100" s="154"/>
      <c r="F100" s="154"/>
      <c r="G100" s="154"/>
      <c r="H100" s="154"/>
      <c r="I100" s="154"/>
      <c r="J100" s="155">
        <f>J142</f>
        <v>0</v>
      </c>
      <c r="K100" s="152"/>
      <c r="L100" s="156"/>
    </row>
    <row r="101" spans="1:31" s="9" customFormat="1" ht="24.95" customHeight="1">
      <c r="B101" s="145"/>
      <c r="C101" s="146"/>
      <c r="D101" s="147" t="s">
        <v>109</v>
      </c>
      <c r="E101" s="148"/>
      <c r="F101" s="148"/>
      <c r="G101" s="148"/>
      <c r="H101" s="148"/>
      <c r="I101" s="148"/>
      <c r="J101" s="149">
        <f>J144</f>
        <v>0</v>
      </c>
      <c r="K101" s="146"/>
      <c r="L101" s="150"/>
    </row>
    <row r="102" spans="1:31" s="10" customFormat="1" ht="19.899999999999999" customHeight="1">
      <c r="B102" s="151"/>
      <c r="C102" s="152"/>
      <c r="D102" s="153" t="s">
        <v>110</v>
      </c>
      <c r="E102" s="154"/>
      <c r="F102" s="154"/>
      <c r="G102" s="154"/>
      <c r="H102" s="154"/>
      <c r="I102" s="154"/>
      <c r="J102" s="155">
        <f>J145</f>
        <v>0</v>
      </c>
      <c r="K102" s="152"/>
      <c r="L102" s="156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111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0" t="str">
        <f>E7</f>
        <v>Velkoplošná oprava MK na p.p.č. 527/1 a 179/15 v k.ú. Valy u Mariánských Lázní</v>
      </c>
      <c r="F112" s="311"/>
      <c r="G112" s="311"/>
      <c r="H112" s="31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97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1" t="str">
        <f>E9</f>
        <v>2020-43-101 - SO 101 - Velkoplošná oprava</v>
      </c>
      <c r="F114" s="312"/>
      <c r="G114" s="312"/>
      <c r="H114" s="312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p.p.č. 527/1 a 179/15 v k.ú. Valy u M.L.</v>
      </c>
      <c r="G116" s="37"/>
      <c r="H116" s="37"/>
      <c r="I116" s="30" t="s">
        <v>22</v>
      </c>
      <c r="J116" s="67" t="str">
        <f>IF(J12="","",J12)</f>
        <v>29. 11. 2020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Obec Valy</v>
      </c>
      <c r="G118" s="37"/>
      <c r="H118" s="37"/>
      <c r="I118" s="30" t="s">
        <v>31</v>
      </c>
      <c r="J118" s="33" t="str">
        <f>E21</f>
        <v>UNIART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25.7" customHeight="1">
      <c r="A119" s="35"/>
      <c r="B119" s="36"/>
      <c r="C119" s="30" t="s">
        <v>29</v>
      </c>
      <c r="D119" s="37"/>
      <c r="E119" s="37"/>
      <c r="F119" s="28" t="str">
        <f>IF(E18="","",E18)</f>
        <v>Vyplň údaj</v>
      </c>
      <c r="G119" s="37"/>
      <c r="H119" s="37"/>
      <c r="I119" s="30" t="s">
        <v>34</v>
      </c>
      <c r="J119" s="33" t="str">
        <f>E24</f>
        <v>Ing. Martin Haueisen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57"/>
      <c r="B121" s="158"/>
      <c r="C121" s="159" t="s">
        <v>112</v>
      </c>
      <c r="D121" s="160" t="s">
        <v>64</v>
      </c>
      <c r="E121" s="160" t="s">
        <v>60</v>
      </c>
      <c r="F121" s="160" t="s">
        <v>61</v>
      </c>
      <c r="G121" s="160" t="s">
        <v>113</v>
      </c>
      <c r="H121" s="160" t="s">
        <v>114</v>
      </c>
      <c r="I121" s="160" t="s">
        <v>115</v>
      </c>
      <c r="J121" s="160" t="s">
        <v>102</v>
      </c>
      <c r="K121" s="161" t="s">
        <v>116</v>
      </c>
      <c r="L121" s="162"/>
      <c r="M121" s="76" t="s">
        <v>1</v>
      </c>
      <c r="N121" s="77" t="s">
        <v>43</v>
      </c>
      <c r="O121" s="77" t="s">
        <v>117</v>
      </c>
      <c r="P121" s="77" t="s">
        <v>118</v>
      </c>
      <c r="Q121" s="77" t="s">
        <v>119</v>
      </c>
      <c r="R121" s="77" t="s">
        <v>120</v>
      </c>
      <c r="S121" s="77" t="s">
        <v>121</v>
      </c>
      <c r="T121" s="78" t="s">
        <v>122</v>
      </c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</row>
    <row r="122" spans="1:65" s="2" customFormat="1" ht="22.9" customHeight="1">
      <c r="A122" s="35"/>
      <c r="B122" s="36"/>
      <c r="C122" s="83" t="s">
        <v>123</v>
      </c>
      <c r="D122" s="37"/>
      <c r="E122" s="37"/>
      <c r="F122" s="37"/>
      <c r="G122" s="37"/>
      <c r="H122" s="37"/>
      <c r="I122" s="37"/>
      <c r="J122" s="163">
        <f>BK122</f>
        <v>0</v>
      </c>
      <c r="K122" s="37"/>
      <c r="L122" s="40"/>
      <c r="M122" s="79"/>
      <c r="N122" s="164"/>
      <c r="O122" s="80"/>
      <c r="P122" s="165">
        <f>P123+P144</f>
        <v>0</v>
      </c>
      <c r="Q122" s="80"/>
      <c r="R122" s="165">
        <f>R123+R144</f>
        <v>212.30402900000001</v>
      </c>
      <c r="S122" s="80"/>
      <c r="T122" s="166">
        <f>T123+T144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78</v>
      </c>
      <c r="AU122" s="18" t="s">
        <v>104</v>
      </c>
      <c r="BK122" s="167">
        <f>BK123+BK144</f>
        <v>0</v>
      </c>
    </row>
    <row r="123" spans="1:65" s="12" customFormat="1" ht="25.9" customHeight="1">
      <c r="B123" s="168"/>
      <c r="C123" s="169"/>
      <c r="D123" s="170" t="s">
        <v>78</v>
      </c>
      <c r="E123" s="171" t="s">
        <v>124</v>
      </c>
      <c r="F123" s="171" t="s">
        <v>125</v>
      </c>
      <c r="G123" s="169"/>
      <c r="H123" s="169"/>
      <c r="I123" s="172"/>
      <c r="J123" s="173">
        <f>BK123</f>
        <v>0</v>
      </c>
      <c r="K123" s="169"/>
      <c r="L123" s="174"/>
      <c r="M123" s="175"/>
      <c r="N123" s="176"/>
      <c r="O123" s="176"/>
      <c r="P123" s="177">
        <f>P124+P134+P142</f>
        <v>0</v>
      </c>
      <c r="Q123" s="176"/>
      <c r="R123" s="177">
        <f>R124+R134+R142</f>
        <v>212.30402900000001</v>
      </c>
      <c r="S123" s="176"/>
      <c r="T123" s="178">
        <f>T124+T134+T142</f>
        <v>0</v>
      </c>
      <c r="AR123" s="179" t="s">
        <v>87</v>
      </c>
      <c r="AT123" s="180" t="s">
        <v>78</v>
      </c>
      <c r="AU123" s="180" t="s">
        <v>79</v>
      </c>
      <c r="AY123" s="179" t="s">
        <v>126</v>
      </c>
      <c r="BK123" s="181">
        <f>BK124+BK134+BK142</f>
        <v>0</v>
      </c>
    </row>
    <row r="124" spans="1:65" s="12" customFormat="1" ht="22.9" customHeight="1">
      <c r="B124" s="168"/>
      <c r="C124" s="169"/>
      <c r="D124" s="170" t="s">
        <v>78</v>
      </c>
      <c r="E124" s="182" t="s">
        <v>87</v>
      </c>
      <c r="F124" s="182" t="s">
        <v>127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SUM(P125:P133)</f>
        <v>0</v>
      </c>
      <c r="Q124" s="176"/>
      <c r="R124" s="177">
        <f>SUM(R125:R133)</f>
        <v>0</v>
      </c>
      <c r="S124" s="176"/>
      <c r="T124" s="178">
        <f>SUM(T125:T133)</f>
        <v>0</v>
      </c>
      <c r="AR124" s="179" t="s">
        <v>87</v>
      </c>
      <c r="AT124" s="180" t="s">
        <v>78</v>
      </c>
      <c r="AU124" s="180" t="s">
        <v>87</v>
      </c>
      <c r="AY124" s="179" t="s">
        <v>126</v>
      </c>
      <c r="BK124" s="181">
        <f>SUM(BK125:BK133)</f>
        <v>0</v>
      </c>
    </row>
    <row r="125" spans="1:65" s="2" customFormat="1" ht="24.2" customHeight="1">
      <c r="A125" s="35"/>
      <c r="B125" s="36"/>
      <c r="C125" s="184" t="s">
        <v>87</v>
      </c>
      <c r="D125" s="184" t="s">
        <v>128</v>
      </c>
      <c r="E125" s="185" t="s">
        <v>129</v>
      </c>
      <c r="F125" s="186" t="s">
        <v>130</v>
      </c>
      <c r="G125" s="187" t="s">
        <v>92</v>
      </c>
      <c r="H125" s="188">
        <v>1050.49</v>
      </c>
      <c r="I125" s="189"/>
      <c r="J125" s="190">
        <f>ROUND(I125*H125,2)</f>
        <v>0</v>
      </c>
      <c r="K125" s="186" t="s">
        <v>131</v>
      </c>
      <c r="L125" s="40"/>
      <c r="M125" s="191" t="s">
        <v>1</v>
      </c>
      <c r="N125" s="192" t="s">
        <v>44</v>
      </c>
      <c r="O125" s="7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5" t="s">
        <v>132</v>
      </c>
      <c r="AT125" s="195" t="s">
        <v>128</v>
      </c>
      <c r="AU125" s="195" t="s">
        <v>89</v>
      </c>
      <c r="AY125" s="18" t="s">
        <v>126</v>
      </c>
      <c r="BE125" s="196">
        <f>IF(N125="základní",J125,0)</f>
        <v>0</v>
      </c>
      <c r="BF125" s="196">
        <f>IF(N125="snížená",J125,0)</f>
        <v>0</v>
      </c>
      <c r="BG125" s="196">
        <f>IF(N125="zákl. přenesená",J125,0)</f>
        <v>0</v>
      </c>
      <c r="BH125" s="196">
        <f>IF(N125="sníž. přenesená",J125,0)</f>
        <v>0</v>
      </c>
      <c r="BI125" s="196">
        <f>IF(N125="nulová",J125,0)</f>
        <v>0</v>
      </c>
      <c r="BJ125" s="18" t="s">
        <v>87</v>
      </c>
      <c r="BK125" s="196">
        <f>ROUND(I125*H125,2)</f>
        <v>0</v>
      </c>
      <c r="BL125" s="18" t="s">
        <v>132</v>
      </c>
      <c r="BM125" s="195" t="s">
        <v>133</v>
      </c>
    </row>
    <row r="126" spans="1:65" s="2" customFormat="1" ht="29.25">
      <c r="A126" s="35"/>
      <c r="B126" s="36"/>
      <c r="C126" s="37"/>
      <c r="D126" s="197" t="s">
        <v>134</v>
      </c>
      <c r="E126" s="37"/>
      <c r="F126" s="198" t="s">
        <v>135</v>
      </c>
      <c r="G126" s="37"/>
      <c r="H126" s="37"/>
      <c r="I126" s="199"/>
      <c r="J126" s="37"/>
      <c r="K126" s="37"/>
      <c r="L126" s="40"/>
      <c r="M126" s="200"/>
      <c r="N126" s="201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134</v>
      </c>
      <c r="AU126" s="18" t="s">
        <v>89</v>
      </c>
    </row>
    <row r="127" spans="1:65" s="13" customFormat="1" ht="11.25">
      <c r="B127" s="202"/>
      <c r="C127" s="203"/>
      <c r="D127" s="197" t="s">
        <v>136</v>
      </c>
      <c r="E127" s="204" t="s">
        <v>1</v>
      </c>
      <c r="F127" s="205" t="s">
        <v>137</v>
      </c>
      <c r="G127" s="203"/>
      <c r="H127" s="204" t="s">
        <v>1</v>
      </c>
      <c r="I127" s="206"/>
      <c r="J127" s="203"/>
      <c r="K127" s="203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136</v>
      </c>
      <c r="AU127" s="211" t="s">
        <v>89</v>
      </c>
      <c r="AV127" s="13" t="s">
        <v>87</v>
      </c>
      <c r="AW127" s="13" t="s">
        <v>33</v>
      </c>
      <c r="AX127" s="13" t="s">
        <v>79</v>
      </c>
      <c r="AY127" s="211" t="s">
        <v>126</v>
      </c>
    </row>
    <row r="128" spans="1:65" s="14" customFormat="1" ht="11.25">
      <c r="B128" s="212"/>
      <c r="C128" s="213"/>
      <c r="D128" s="197" t="s">
        <v>136</v>
      </c>
      <c r="E128" s="214" t="s">
        <v>90</v>
      </c>
      <c r="F128" s="215" t="s">
        <v>138</v>
      </c>
      <c r="G128" s="213"/>
      <c r="H128" s="216">
        <v>901.49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136</v>
      </c>
      <c r="AU128" s="222" t="s">
        <v>89</v>
      </c>
      <c r="AV128" s="14" t="s">
        <v>89</v>
      </c>
      <c r="AW128" s="14" t="s">
        <v>33</v>
      </c>
      <c r="AX128" s="14" t="s">
        <v>79</v>
      </c>
      <c r="AY128" s="222" t="s">
        <v>126</v>
      </c>
    </row>
    <row r="129" spans="1:65" s="15" customFormat="1" ht="11.25">
      <c r="B129" s="223"/>
      <c r="C129" s="224"/>
      <c r="D129" s="197" t="s">
        <v>136</v>
      </c>
      <c r="E129" s="225" t="s">
        <v>1</v>
      </c>
      <c r="F129" s="226" t="s">
        <v>139</v>
      </c>
      <c r="G129" s="224"/>
      <c r="H129" s="227">
        <v>901.49</v>
      </c>
      <c r="I129" s="228"/>
      <c r="J129" s="224"/>
      <c r="K129" s="224"/>
      <c r="L129" s="229"/>
      <c r="M129" s="230"/>
      <c r="N129" s="231"/>
      <c r="O129" s="231"/>
      <c r="P129" s="231"/>
      <c r="Q129" s="231"/>
      <c r="R129" s="231"/>
      <c r="S129" s="231"/>
      <c r="T129" s="232"/>
      <c r="AT129" s="233" t="s">
        <v>136</v>
      </c>
      <c r="AU129" s="233" t="s">
        <v>89</v>
      </c>
      <c r="AV129" s="15" t="s">
        <v>140</v>
      </c>
      <c r="AW129" s="15" t="s">
        <v>33</v>
      </c>
      <c r="AX129" s="15" t="s">
        <v>79</v>
      </c>
      <c r="AY129" s="233" t="s">
        <v>126</v>
      </c>
    </row>
    <row r="130" spans="1:65" s="13" customFormat="1" ht="11.25">
      <c r="B130" s="202"/>
      <c r="C130" s="203"/>
      <c r="D130" s="197" t="s">
        <v>136</v>
      </c>
      <c r="E130" s="204" t="s">
        <v>1</v>
      </c>
      <c r="F130" s="205" t="s">
        <v>141</v>
      </c>
      <c r="G130" s="203"/>
      <c r="H130" s="204" t="s">
        <v>1</v>
      </c>
      <c r="I130" s="206"/>
      <c r="J130" s="203"/>
      <c r="K130" s="203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136</v>
      </c>
      <c r="AU130" s="211" t="s">
        <v>89</v>
      </c>
      <c r="AV130" s="13" t="s">
        <v>87</v>
      </c>
      <c r="AW130" s="13" t="s">
        <v>33</v>
      </c>
      <c r="AX130" s="13" t="s">
        <v>79</v>
      </c>
      <c r="AY130" s="211" t="s">
        <v>126</v>
      </c>
    </row>
    <row r="131" spans="1:65" s="14" customFormat="1" ht="11.25">
      <c r="B131" s="212"/>
      <c r="C131" s="213"/>
      <c r="D131" s="197" t="s">
        <v>136</v>
      </c>
      <c r="E131" s="214" t="s">
        <v>94</v>
      </c>
      <c r="F131" s="215" t="s">
        <v>95</v>
      </c>
      <c r="G131" s="213"/>
      <c r="H131" s="216">
        <v>149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136</v>
      </c>
      <c r="AU131" s="222" t="s">
        <v>89</v>
      </c>
      <c r="AV131" s="14" t="s">
        <v>89</v>
      </c>
      <c r="AW131" s="14" t="s">
        <v>33</v>
      </c>
      <c r="AX131" s="14" t="s">
        <v>79</v>
      </c>
      <c r="AY131" s="222" t="s">
        <v>126</v>
      </c>
    </row>
    <row r="132" spans="1:65" s="15" customFormat="1" ht="11.25">
      <c r="B132" s="223"/>
      <c r="C132" s="224"/>
      <c r="D132" s="197" t="s">
        <v>136</v>
      </c>
      <c r="E132" s="225" t="s">
        <v>1</v>
      </c>
      <c r="F132" s="226" t="s">
        <v>139</v>
      </c>
      <c r="G132" s="224"/>
      <c r="H132" s="227">
        <v>149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AT132" s="233" t="s">
        <v>136</v>
      </c>
      <c r="AU132" s="233" t="s">
        <v>89</v>
      </c>
      <c r="AV132" s="15" t="s">
        <v>140</v>
      </c>
      <c r="AW132" s="15" t="s">
        <v>33</v>
      </c>
      <c r="AX132" s="15" t="s">
        <v>79</v>
      </c>
      <c r="AY132" s="233" t="s">
        <v>126</v>
      </c>
    </row>
    <row r="133" spans="1:65" s="16" customFormat="1" ht="11.25">
      <c r="B133" s="234"/>
      <c r="C133" s="235"/>
      <c r="D133" s="197" t="s">
        <v>136</v>
      </c>
      <c r="E133" s="236" t="s">
        <v>1</v>
      </c>
      <c r="F133" s="237" t="s">
        <v>142</v>
      </c>
      <c r="G133" s="235"/>
      <c r="H133" s="238">
        <v>1050.49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136</v>
      </c>
      <c r="AU133" s="244" t="s">
        <v>89</v>
      </c>
      <c r="AV133" s="16" t="s">
        <v>132</v>
      </c>
      <c r="AW133" s="16" t="s">
        <v>33</v>
      </c>
      <c r="AX133" s="16" t="s">
        <v>87</v>
      </c>
      <c r="AY133" s="244" t="s">
        <v>126</v>
      </c>
    </row>
    <row r="134" spans="1:65" s="12" customFormat="1" ht="22.9" customHeight="1">
      <c r="B134" s="168"/>
      <c r="C134" s="169"/>
      <c r="D134" s="170" t="s">
        <v>78</v>
      </c>
      <c r="E134" s="182" t="s">
        <v>143</v>
      </c>
      <c r="F134" s="182" t="s">
        <v>144</v>
      </c>
      <c r="G134" s="169"/>
      <c r="H134" s="169"/>
      <c r="I134" s="172"/>
      <c r="J134" s="183">
        <f>BK134</f>
        <v>0</v>
      </c>
      <c r="K134" s="169"/>
      <c r="L134" s="174"/>
      <c r="M134" s="175"/>
      <c r="N134" s="176"/>
      <c r="O134" s="176"/>
      <c r="P134" s="177">
        <f>SUM(P135:P141)</f>
        <v>0</v>
      </c>
      <c r="Q134" s="176"/>
      <c r="R134" s="177">
        <f>SUM(R135:R141)</f>
        <v>212.30402900000001</v>
      </c>
      <c r="S134" s="176"/>
      <c r="T134" s="178">
        <f>SUM(T135:T141)</f>
        <v>0</v>
      </c>
      <c r="AR134" s="179" t="s">
        <v>87</v>
      </c>
      <c r="AT134" s="180" t="s">
        <v>78</v>
      </c>
      <c r="AU134" s="180" t="s">
        <v>87</v>
      </c>
      <c r="AY134" s="179" t="s">
        <v>126</v>
      </c>
      <c r="BK134" s="181">
        <f>SUM(BK135:BK141)</f>
        <v>0</v>
      </c>
    </row>
    <row r="135" spans="1:65" s="2" customFormat="1" ht="37.9" customHeight="1">
      <c r="A135" s="35"/>
      <c r="B135" s="36"/>
      <c r="C135" s="184" t="s">
        <v>89</v>
      </c>
      <c r="D135" s="184" t="s">
        <v>128</v>
      </c>
      <c r="E135" s="185" t="s">
        <v>145</v>
      </c>
      <c r="F135" s="186" t="s">
        <v>146</v>
      </c>
      <c r="G135" s="187" t="s">
        <v>92</v>
      </c>
      <c r="H135" s="188">
        <v>1050.49</v>
      </c>
      <c r="I135" s="189"/>
      <c r="J135" s="190">
        <f>ROUND(I135*H135,2)</f>
        <v>0</v>
      </c>
      <c r="K135" s="186" t="s">
        <v>131</v>
      </c>
      <c r="L135" s="40"/>
      <c r="M135" s="191" t="s">
        <v>1</v>
      </c>
      <c r="N135" s="192" t="s">
        <v>44</v>
      </c>
      <c r="O135" s="72"/>
      <c r="P135" s="193">
        <f>O135*H135</f>
        <v>0</v>
      </c>
      <c r="Q135" s="193">
        <v>9.8479999999999998E-2</v>
      </c>
      <c r="R135" s="193">
        <f>Q135*H135</f>
        <v>103.4522552</v>
      </c>
      <c r="S135" s="193">
        <v>0</v>
      </c>
      <c r="T135" s="19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5" t="s">
        <v>132</v>
      </c>
      <c r="AT135" s="195" t="s">
        <v>128</v>
      </c>
      <c r="AU135" s="195" t="s">
        <v>89</v>
      </c>
      <c r="AY135" s="18" t="s">
        <v>126</v>
      </c>
      <c r="BE135" s="196">
        <f>IF(N135="základní",J135,0)</f>
        <v>0</v>
      </c>
      <c r="BF135" s="196">
        <f>IF(N135="snížená",J135,0)</f>
        <v>0</v>
      </c>
      <c r="BG135" s="196">
        <f>IF(N135="zákl. přenesená",J135,0)</f>
        <v>0</v>
      </c>
      <c r="BH135" s="196">
        <f>IF(N135="sníž. přenesená",J135,0)</f>
        <v>0</v>
      </c>
      <c r="BI135" s="196">
        <f>IF(N135="nulová",J135,0)</f>
        <v>0</v>
      </c>
      <c r="BJ135" s="18" t="s">
        <v>87</v>
      </c>
      <c r="BK135" s="196">
        <f>ROUND(I135*H135,2)</f>
        <v>0</v>
      </c>
      <c r="BL135" s="18" t="s">
        <v>132</v>
      </c>
      <c r="BM135" s="195" t="s">
        <v>147</v>
      </c>
    </row>
    <row r="136" spans="1:65" s="14" customFormat="1" ht="11.25">
      <c r="B136" s="212"/>
      <c r="C136" s="213"/>
      <c r="D136" s="197" t="s">
        <v>136</v>
      </c>
      <c r="E136" s="214" t="s">
        <v>1</v>
      </c>
      <c r="F136" s="215" t="s">
        <v>148</v>
      </c>
      <c r="G136" s="213"/>
      <c r="H136" s="216">
        <v>1050.49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136</v>
      </c>
      <c r="AU136" s="222" t="s">
        <v>89</v>
      </c>
      <c r="AV136" s="14" t="s">
        <v>89</v>
      </c>
      <c r="AW136" s="14" t="s">
        <v>33</v>
      </c>
      <c r="AX136" s="14" t="s">
        <v>79</v>
      </c>
      <c r="AY136" s="222" t="s">
        <v>126</v>
      </c>
    </row>
    <row r="137" spans="1:65" s="16" customFormat="1" ht="11.25">
      <c r="B137" s="234"/>
      <c r="C137" s="235"/>
      <c r="D137" s="197" t="s">
        <v>136</v>
      </c>
      <c r="E137" s="236" t="s">
        <v>1</v>
      </c>
      <c r="F137" s="237" t="s">
        <v>142</v>
      </c>
      <c r="G137" s="235"/>
      <c r="H137" s="238">
        <v>1050.49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136</v>
      </c>
      <c r="AU137" s="244" t="s">
        <v>89</v>
      </c>
      <c r="AV137" s="16" t="s">
        <v>132</v>
      </c>
      <c r="AW137" s="16" t="s">
        <v>33</v>
      </c>
      <c r="AX137" s="16" t="s">
        <v>87</v>
      </c>
      <c r="AY137" s="244" t="s">
        <v>126</v>
      </c>
    </row>
    <row r="138" spans="1:65" s="2" customFormat="1" ht="37.9" customHeight="1">
      <c r="A138" s="35"/>
      <c r="B138" s="36"/>
      <c r="C138" s="184" t="s">
        <v>140</v>
      </c>
      <c r="D138" s="184" t="s">
        <v>128</v>
      </c>
      <c r="E138" s="185" t="s">
        <v>149</v>
      </c>
      <c r="F138" s="186" t="s">
        <v>150</v>
      </c>
      <c r="G138" s="187" t="s">
        <v>92</v>
      </c>
      <c r="H138" s="188">
        <v>1050.49</v>
      </c>
      <c r="I138" s="189"/>
      <c r="J138" s="190">
        <f>ROUND(I138*H138,2)</f>
        <v>0</v>
      </c>
      <c r="K138" s="186" t="s">
        <v>131</v>
      </c>
      <c r="L138" s="40"/>
      <c r="M138" s="191" t="s">
        <v>1</v>
      </c>
      <c r="N138" s="192" t="s">
        <v>44</v>
      </c>
      <c r="O138" s="72"/>
      <c r="P138" s="193">
        <f>O138*H138</f>
        <v>0</v>
      </c>
      <c r="Q138" s="193">
        <v>0.10362</v>
      </c>
      <c r="R138" s="193">
        <f>Q138*H138</f>
        <v>108.8517738</v>
      </c>
      <c r="S138" s="193">
        <v>0</v>
      </c>
      <c r="T138" s="19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5" t="s">
        <v>132</v>
      </c>
      <c r="AT138" s="195" t="s">
        <v>128</v>
      </c>
      <c r="AU138" s="195" t="s">
        <v>89</v>
      </c>
      <c r="AY138" s="18" t="s">
        <v>126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8" t="s">
        <v>87</v>
      </c>
      <c r="BK138" s="196">
        <f>ROUND(I138*H138,2)</f>
        <v>0</v>
      </c>
      <c r="BL138" s="18" t="s">
        <v>132</v>
      </c>
      <c r="BM138" s="195" t="s">
        <v>151</v>
      </c>
    </row>
    <row r="139" spans="1:65" s="2" customFormat="1" ht="19.5">
      <c r="A139" s="35"/>
      <c r="B139" s="36"/>
      <c r="C139" s="37"/>
      <c r="D139" s="197" t="s">
        <v>134</v>
      </c>
      <c r="E139" s="37"/>
      <c r="F139" s="198" t="s">
        <v>152</v>
      </c>
      <c r="G139" s="37"/>
      <c r="H139" s="37"/>
      <c r="I139" s="199"/>
      <c r="J139" s="37"/>
      <c r="K139" s="37"/>
      <c r="L139" s="40"/>
      <c r="M139" s="200"/>
      <c r="N139" s="201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134</v>
      </c>
      <c r="AU139" s="18" t="s">
        <v>89</v>
      </c>
    </row>
    <row r="140" spans="1:65" s="14" customFormat="1" ht="11.25">
      <c r="B140" s="212"/>
      <c r="C140" s="213"/>
      <c r="D140" s="197" t="s">
        <v>136</v>
      </c>
      <c r="E140" s="214" t="s">
        <v>1</v>
      </c>
      <c r="F140" s="215" t="s">
        <v>148</v>
      </c>
      <c r="G140" s="213"/>
      <c r="H140" s="216">
        <v>1050.49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136</v>
      </c>
      <c r="AU140" s="222" t="s">
        <v>89</v>
      </c>
      <c r="AV140" s="14" t="s">
        <v>89</v>
      </c>
      <c r="AW140" s="14" t="s">
        <v>33</v>
      </c>
      <c r="AX140" s="14" t="s">
        <v>79</v>
      </c>
      <c r="AY140" s="222" t="s">
        <v>126</v>
      </c>
    </row>
    <row r="141" spans="1:65" s="16" customFormat="1" ht="11.25">
      <c r="B141" s="234"/>
      <c r="C141" s="235"/>
      <c r="D141" s="197" t="s">
        <v>136</v>
      </c>
      <c r="E141" s="236" t="s">
        <v>1</v>
      </c>
      <c r="F141" s="237" t="s">
        <v>142</v>
      </c>
      <c r="G141" s="235"/>
      <c r="H141" s="238">
        <v>1050.49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136</v>
      </c>
      <c r="AU141" s="244" t="s">
        <v>89</v>
      </c>
      <c r="AV141" s="16" t="s">
        <v>132</v>
      </c>
      <c r="AW141" s="16" t="s">
        <v>33</v>
      </c>
      <c r="AX141" s="16" t="s">
        <v>87</v>
      </c>
      <c r="AY141" s="244" t="s">
        <v>126</v>
      </c>
    </row>
    <row r="142" spans="1:65" s="12" customFormat="1" ht="22.9" customHeight="1">
      <c r="B142" s="168"/>
      <c r="C142" s="169"/>
      <c r="D142" s="170" t="s">
        <v>78</v>
      </c>
      <c r="E142" s="182" t="s">
        <v>153</v>
      </c>
      <c r="F142" s="182" t="s">
        <v>154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P143</f>
        <v>0</v>
      </c>
      <c r="Q142" s="176"/>
      <c r="R142" s="177">
        <f>R143</f>
        <v>0</v>
      </c>
      <c r="S142" s="176"/>
      <c r="T142" s="178">
        <f>T143</f>
        <v>0</v>
      </c>
      <c r="AR142" s="179" t="s">
        <v>87</v>
      </c>
      <c r="AT142" s="180" t="s">
        <v>78</v>
      </c>
      <c r="AU142" s="180" t="s">
        <v>87</v>
      </c>
      <c r="AY142" s="179" t="s">
        <v>126</v>
      </c>
      <c r="BK142" s="181">
        <f>BK143</f>
        <v>0</v>
      </c>
    </row>
    <row r="143" spans="1:65" s="2" customFormat="1" ht="24.2" customHeight="1">
      <c r="A143" s="35"/>
      <c r="B143" s="36"/>
      <c r="C143" s="184" t="s">
        <v>132</v>
      </c>
      <c r="D143" s="184" t="s">
        <v>128</v>
      </c>
      <c r="E143" s="185" t="s">
        <v>155</v>
      </c>
      <c r="F143" s="186" t="s">
        <v>156</v>
      </c>
      <c r="G143" s="187" t="s">
        <v>157</v>
      </c>
      <c r="H143" s="188">
        <v>212.304</v>
      </c>
      <c r="I143" s="189"/>
      <c r="J143" s="190">
        <f>ROUND(I143*H143,2)</f>
        <v>0</v>
      </c>
      <c r="K143" s="186" t="s">
        <v>131</v>
      </c>
      <c r="L143" s="40"/>
      <c r="M143" s="191" t="s">
        <v>1</v>
      </c>
      <c r="N143" s="192" t="s">
        <v>44</v>
      </c>
      <c r="O143" s="72"/>
      <c r="P143" s="193">
        <f>O143*H143</f>
        <v>0</v>
      </c>
      <c r="Q143" s="193">
        <v>0</v>
      </c>
      <c r="R143" s="193">
        <f>Q143*H143</f>
        <v>0</v>
      </c>
      <c r="S143" s="193">
        <v>0</v>
      </c>
      <c r="T143" s="19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5" t="s">
        <v>132</v>
      </c>
      <c r="AT143" s="195" t="s">
        <v>128</v>
      </c>
      <c r="AU143" s="195" t="s">
        <v>89</v>
      </c>
      <c r="AY143" s="18" t="s">
        <v>126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8" t="s">
        <v>87</v>
      </c>
      <c r="BK143" s="196">
        <f>ROUND(I143*H143,2)</f>
        <v>0</v>
      </c>
      <c r="BL143" s="18" t="s">
        <v>132</v>
      </c>
      <c r="BM143" s="195" t="s">
        <v>158</v>
      </c>
    </row>
    <row r="144" spans="1:65" s="12" customFormat="1" ht="25.9" customHeight="1">
      <c r="B144" s="168"/>
      <c r="C144" s="169"/>
      <c r="D144" s="170" t="s">
        <v>78</v>
      </c>
      <c r="E144" s="171" t="s">
        <v>159</v>
      </c>
      <c r="F144" s="171" t="s">
        <v>160</v>
      </c>
      <c r="G144" s="169"/>
      <c r="H144" s="169"/>
      <c r="I144" s="172"/>
      <c r="J144" s="173">
        <f>BK144</f>
        <v>0</v>
      </c>
      <c r="K144" s="169"/>
      <c r="L144" s="174"/>
      <c r="M144" s="175"/>
      <c r="N144" s="176"/>
      <c r="O144" s="176"/>
      <c r="P144" s="177">
        <f>P145</f>
        <v>0</v>
      </c>
      <c r="Q144" s="176"/>
      <c r="R144" s="177">
        <f>R145</f>
        <v>0</v>
      </c>
      <c r="S144" s="176"/>
      <c r="T144" s="178">
        <f>T145</f>
        <v>0</v>
      </c>
      <c r="AR144" s="179" t="s">
        <v>140</v>
      </c>
      <c r="AT144" s="180" t="s">
        <v>78</v>
      </c>
      <c r="AU144" s="180" t="s">
        <v>79</v>
      </c>
      <c r="AY144" s="179" t="s">
        <v>126</v>
      </c>
      <c r="BK144" s="181">
        <f>BK145</f>
        <v>0</v>
      </c>
    </row>
    <row r="145" spans="1:65" s="12" customFormat="1" ht="22.9" customHeight="1">
      <c r="B145" s="168"/>
      <c r="C145" s="169"/>
      <c r="D145" s="170" t="s">
        <v>78</v>
      </c>
      <c r="E145" s="182" t="s">
        <v>161</v>
      </c>
      <c r="F145" s="182" t="s">
        <v>162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SUM(P146:P148)</f>
        <v>0</v>
      </c>
      <c r="Q145" s="176"/>
      <c r="R145" s="177">
        <f>SUM(R146:R148)</f>
        <v>0</v>
      </c>
      <c r="S145" s="176"/>
      <c r="T145" s="178">
        <f>SUM(T146:T148)</f>
        <v>0</v>
      </c>
      <c r="AR145" s="179" t="s">
        <v>140</v>
      </c>
      <c r="AT145" s="180" t="s">
        <v>78</v>
      </c>
      <c r="AU145" s="180" t="s">
        <v>87</v>
      </c>
      <c r="AY145" s="179" t="s">
        <v>126</v>
      </c>
      <c r="BK145" s="181">
        <f>SUM(BK146:BK148)</f>
        <v>0</v>
      </c>
    </row>
    <row r="146" spans="1:65" s="2" customFormat="1" ht="37.9" customHeight="1">
      <c r="A146" s="35"/>
      <c r="B146" s="36"/>
      <c r="C146" s="184" t="s">
        <v>143</v>
      </c>
      <c r="D146" s="184" t="s">
        <v>128</v>
      </c>
      <c r="E146" s="185" t="s">
        <v>163</v>
      </c>
      <c r="F146" s="186" t="s">
        <v>164</v>
      </c>
      <c r="G146" s="187" t="s">
        <v>92</v>
      </c>
      <c r="H146" s="188">
        <v>1050.49</v>
      </c>
      <c r="I146" s="189"/>
      <c r="J146" s="190">
        <f>ROUND(I146*H146,2)</f>
        <v>0</v>
      </c>
      <c r="K146" s="186" t="s">
        <v>131</v>
      </c>
      <c r="L146" s="40"/>
      <c r="M146" s="191" t="s">
        <v>1</v>
      </c>
      <c r="N146" s="192" t="s">
        <v>44</v>
      </c>
      <c r="O146" s="72"/>
      <c r="P146" s="193">
        <f>O146*H146</f>
        <v>0</v>
      </c>
      <c r="Q146" s="193">
        <v>0</v>
      </c>
      <c r="R146" s="193">
        <f>Q146*H146</f>
        <v>0</v>
      </c>
      <c r="S146" s="193">
        <v>0</v>
      </c>
      <c r="T146" s="19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5" t="s">
        <v>165</v>
      </c>
      <c r="AT146" s="195" t="s">
        <v>128</v>
      </c>
      <c r="AU146" s="195" t="s">
        <v>89</v>
      </c>
      <c r="AY146" s="18" t="s">
        <v>126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8" t="s">
        <v>87</v>
      </c>
      <c r="BK146" s="196">
        <f>ROUND(I146*H146,2)</f>
        <v>0</v>
      </c>
      <c r="BL146" s="18" t="s">
        <v>165</v>
      </c>
      <c r="BM146" s="195" t="s">
        <v>166</v>
      </c>
    </row>
    <row r="147" spans="1:65" s="14" customFormat="1" ht="11.25">
      <c r="B147" s="212"/>
      <c r="C147" s="213"/>
      <c r="D147" s="197" t="s">
        <v>136</v>
      </c>
      <c r="E147" s="214" t="s">
        <v>1</v>
      </c>
      <c r="F147" s="215" t="s">
        <v>148</v>
      </c>
      <c r="G147" s="213"/>
      <c r="H147" s="216">
        <v>1050.49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136</v>
      </c>
      <c r="AU147" s="222" t="s">
        <v>89</v>
      </c>
      <c r="AV147" s="14" t="s">
        <v>89</v>
      </c>
      <c r="AW147" s="14" t="s">
        <v>33</v>
      </c>
      <c r="AX147" s="14" t="s">
        <v>79</v>
      </c>
      <c r="AY147" s="222" t="s">
        <v>126</v>
      </c>
    </row>
    <row r="148" spans="1:65" s="16" customFormat="1" ht="11.25">
      <c r="B148" s="234"/>
      <c r="C148" s="235"/>
      <c r="D148" s="197" t="s">
        <v>136</v>
      </c>
      <c r="E148" s="236" t="s">
        <v>1</v>
      </c>
      <c r="F148" s="237" t="s">
        <v>142</v>
      </c>
      <c r="G148" s="235"/>
      <c r="H148" s="238">
        <v>1050.49</v>
      </c>
      <c r="I148" s="239"/>
      <c r="J148" s="235"/>
      <c r="K148" s="235"/>
      <c r="L148" s="240"/>
      <c r="M148" s="245"/>
      <c r="N148" s="246"/>
      <c r="O148" s="246"/>
      <c r="P148" s="246"/>
      <c r="Q148" s="246"/>
      <c r="R148" s="246"/>
      <c r="S148" s="246"/>
      <c r="T148" s="247"/>
      <c r="AT148" s="244" t="s">
        <v>136</v>
      </c>
      <c r="AU148" s="244" t="s">
        <v>89</v>
      </c>
      <c r="AV148" s="16" t="s">
        <v>132</v>
      </c>
      <c r="AW148" s="16" t="s">
        <v>33</v>
      </c>
      <c r="AX148" s="16" t="s">
        <v>87</v>
      </c>
      <c r="AY148" s="244" t="s">
        <v>126</v>
      </c>
    </row>
    <row r="149" spans="1:65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5xNuh9Vm3cGNLwmG8kyLd0/0/YZqB4CCsTrigoJVFQZaAbMmUnCTgoD0v9B0DrfuM71/si/N2OdbaxHOAPzHLQ==" saltValue="j14ifiD17fjN+tweG1Qin4T7fp5h0idbye5tMi5OqG5/ljGOBpj05jn69Jy2qZ+ulc+RUI06i2nlA+sgd0WilA==" spinCount="100000" sheet="1" objects="1" scenarios="1" formatColumns="0" formatRows="0" autoFilter="0"/>
  <autoFilter ref="C121:K148" xr:uid="{00000000-0009-0000-0000-000001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25" style="1" customWidth="1"/>
    <col min="4" max="4" width="130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06"/>
      <c r="C3" s="107"/>
      <c r="D3" s="107"/>
      <c r="E3" s="107"/>
      <c r="F3" s="107"/>
      <c r="G3" s="107"/>
      <c r="H3" s="21"/>
    </row>
    <row r="4" spans="1:8" s="1" customFormat="1" ht="24.95" customHeight="1">
      <c r="B4" s="21"/>
      <c r="C4" s="108" t="s">
        <v>167</v>
      </c>
      <c r="H4" s="21"/>
    </row>
    <row r="5" spans="1:8" s="1" customFormat="1" ht="12" customHeight="1">
      <c r="B5" s="21"/>
      <c r="C5" s="248" t="s">
        <v>13</v>
      </c>
      <c r="D5" s="309" t="s">
        <v>14</v>
      </c>
      <c r="E5" s="302"/>
      <c r="F5" s="302"/>
      <c r="H5" s="21"/>
    </row>
    <row r="6" spans="1:8" s="1" customFormat="1" ht="36.950000000000003" customHeight="1">
      <c r="B6" s="21"/>
      <c r="C6" s="249" t="s">
        <v>16</v>
      </c>
      <c r="D6" s="313" t="s">
        <v>17</v>
      </c>
      <c r="E6" s="302"/>
      <c r="F6" s="302"/>
      <c r="H6" s="21"/>
    </row>
    <row r="7" spans="1:8" s="1" customFormat="1" ht="16.5" customHeight="1">
      <c r="B7" s="21"/>
      <c r="C7" s="110" t="s">
        <v>22</v>
      </c>
      <c r="D7" s="112" t="str">
        <f>'Rekapitulace stavby'!AN8</f>
        <v>29. 11. 2020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57"/>
      <c r="B9" s="250"/>
      <c r="C9" s="251" t="s">
        <v>60</v>
      </c>
      <c r="D9" s="252" t="s">
        <v>61</v>
      </c>
      <c r="E9" s="252" t="s">
        <v>113</v>
      </c>
      <c r="F9" s="253" t="s">
        <v>168</v>
      </c>
      <c r="G9" s="157"/>
      <c r="H9" s="250"/>
    </row>
    <row r="10" spans="1:8" s="2" customFormat="1" ht="26.45" customHeight="1">
      <c r="A10" s="35"/>
      <c r="B10" s="40"/>
      <c r="C10" s="254" t="s">
        <v>169</v>
      </c>
      <c r="D10" s="254" t="s">
        <v>85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55" t="s">
        <v>90</v>
      </c>
      <c r="D11" s="256" t="s">
        <v>91</v>
      </c>
      <c r="E11" s="257" t="s">
        <v>92</v>
      </c>
      <c r="F11" s="258">
        <v>901.49</v>
      </c>
      <c r="G11" s="35"/>
      <c r="H11" s="40"/>
    </row>
    <row r="12" spans="1:8" s="2" customFormat="1" ht="16.899999999999999" customHeight="1">
      <c r="A12" s="35"/>
      <c r="B12" s="40"/>
      <c r="C12" s="259" t="s">
        <v>1</v>
      </c>
      <c r="D12" s="259" t="s">
        <v>137</v>
      </c>
      <c r="E12" s="18" t="s">
        <v>1</v>
      </c>
      <c r="F12" s="260">
        <v>0</v>
      </c>
      <c r="G12" s="35"/>
      <c r="H12" s="40"/>
    </row>
    <row r="13" spans="1:8" s="2" customFormat="1" ht="16.899999999999999" customHeight="1">
      <c r="A13" s="35"/>
      <c r="B13" s="40"/>
      <c r="C13" s="259" t="s">
        <v>90</v>
      </c>
      <c r="D13" s="259" t="s">
        <v>138</v>
      </c>
      <c r="E13" s="18" t="s">
        <v>1</v>
      </c>
      <c r="F13" s="260">
        <v>901.49</v>
      </c>
      <c r="G13" s="35"/>
      <c r="H13" s="40"/>
    </row>
    <row r="14" spans="1:8" s="2" customFormat="1" ht="16.899999999999999" customHeight="1">
      <c r="A14" s="35"/>
      <c r="B14" s="40"/>
      <c r="C14" s="261" t="s">
        <v>170</v>
      </c>
      <c r="D14" s="35"/>
      <c r="E14" s="35"/>
      <c r="F14" s="35"/>
      <c r="G14" s="35"/>
      <c r="H14" s="40"/>
    </row>
    <row r="15" spans="1:8" s="2" customFormat="1" ht="16.899999999999999" customHeight="1">
      <c r="A15" s="35"/>
      <c r="B15" s="40"/>
      <c r="C15" s="259" t="s">
        <v>129</v>
      </c>
      <c r="D15" s="259" t="s">
        <v>171</v>
      </c>
      <c r="E15" s="18" t="s">
        <v>92</v>
      </c>
      <c r="F15" s="260">
        <v>1050.49</v>
      </c>
      <c r="G15" s="35"/>
      <c r="H15" s="40"/>
    </row>
    <row r="16" spans="1:8" s="2" customFormat="1" ht="16.899999999999999" customHeight="1">
      <c r="A16" s="35"/>
      <c r="B16" s="40"/>
      <c r="C16" s="259" t="s">
        <v>163</v>
      </c>
      <c r="D16" s="259" t="s">
        <v>172</v>
      </c>
      <c r="E16" s="18" t="s">
        <v>92</v>
      </c>
      <c r="F16" s="260">
        <v>1050.49</v>
      </c>
      <c r="G16" s="35"/>
      <c r="H16" s="40"/>
    </row>
    <row r="17" spans="1:8" s="2" customFormat="1" ht="16.899999999999999" customHeight="1">
      <c r="A17" s="35"/>
      <c r="B17" s="40"/>
      <c r="C17" s="259" t="s">
        <v>145</v>
      </c>
      <c r="D17" s="259" t="s">
        <v>173</v>
      </c>
      <c r="E17" s="18" t="s">
        <v>92</v>
      </c>
      <c r="F17" s="260">
        <v>1050.49</v>
      </c>
      <c r="G17" s="35"/>
      <c r="H17" s="40"/>
    </row>
    <row r="18" spans="1:8" s="2" customFormat="1" ht="16.899999999999999" customHeight="1">
      <c r="A18" s="35"/>
      <c r="B18" s="40"/>
      <c r="C18" s="259" t="s">
        <v>149</v>
      </c>
      <c r="D18" s="259" t="s">
        <v>174</v>
      </c>
      <c r="E18" s="18" t="s">
        <v>92</v>
      </c>
      <c r="F18" s="260">
        <v>1050.49</v>
      </c>
      <c r="G18" s="35"/>
      <c r="H18" s="40"/>
    </row>
    <row r="19" spans="1:8" s="2" customFormat="1" ht="16.899999999999999" customHeight="1">
      <c r="A19" s="35"/>
      <c r="B19" s="40"/>
      <c r="C19" s="255" t="s">
        <v>94</v>
      </c>
      <c r="D19" s="256" t="s">
        <v>91</v>
      </c>
      <c r="E19" s="257" t="s">
        <v>92</v>
      </c>
      <c r="F19" s="258">
        <v>149</v>
      </c>
      <c r="G19" s="35"/>
      <c r="H19" s="40"/>
    </row>
    <row r="20" spans="1:8" s="2" customFormat="1" ht="16.899999999999999" customHeight="1">
      <c r="A20" s="35"/>
      <c r="B20" s="40"/>
      <c r="C20" s="259" t="s">
        <v>1</v>
      </c>
      <c r="D20" s="259" t="s">
        <v>141</v>
      </c>
      <c r="E20" s="18" t="s">
        <v>1</v>
      </c>
      <c r="F20" s="260">
        <v>0</v>
      </c>
      <c r="G20" s="35"/>
      <c r="H20" s="40"/>
    </row>
    <row r="21" spans="1:8" s="2" customFormat="1" ht="16.899999999999999" customHeight="1">
      <c r="A21" s="35"/>
      <c r="B21" s="40"/>
      <c r="C21" s="259" t="s">
        <v>94</v>
      </c>
      <c r="D21" s="259" t="s">
        <v>95</v>
      </c>
      <c r="E21" s="18" t="s">
        <v>1</v>
      </c>
      <c r="F21" s="260">
        <v>149</v>
      </c>
      <c r="G21" s="35"/>
      <c r="H21" s="40"/>
    </row>
    <row r="22" spans="1:8" s="2" customFormat="1" ht="16.899999999999999" customHeight="1">
      <c r="A22" s="35"/>
      <c r="B22" s="40"/>
      <c r="C22" s="261" t="s">
        <v>170</v>
      </c>
      <c r="D22" s="35"/>
      <c r="E22" s="35"/>
      <c r="F22" s="35"/>
      <c r="G22" s="35"/>
      <c r="H22" s="40"/>
    </row>
    <row r="23" spans="1:8" s="2" customFormat="1" ht="16.899999999999999" customHeight="1">
      <c r="A23" s="35"/>
      <c r="B23" s="40"/>
      <c r="C23" s="259" t="s">
        <v>129</v>
      </c>
      <c r="D23" s="259" t="s">
        <v>171</v>
      </c>
      <c r="E23" s="18" t="s">
        <v>92</v>
      </c>
      <c r="F23" s="260">
        <v>1050.49</v>
      </c>
      <c r="G23" s="35"/>
      <c r="H23" s="40"/>
    </row>
    <row r="24" spans="1:8" s="2" customFormat="1" ht="16.899999999999999" customHeight="1">
      <c r="A24" s="35"/>
      <c r="B24" s="40"/>
      <c r="C24" s="259" t="s">
        <v>163</v>
      </c>
      <c r="D24" s="259" t="s">
        <v>172</v>
      </c>
      <c r="E24" s="18" t="s">
        <v>92</v>
      </c>
      <c r="F24" s="260">
        <v>1050.49</v>
      </c>
      <c r="G24" s="35"/>
      <c r="H24" s="40"/>
    </row>
    <row r="25" spans="1:8" s="2" customFormat="1" ht="16.899999999999999" customHeight="1">
      <c r="A25" s="35"/>
      <c r="B25" s="40"/>
      <c r="C25" s="259" t="s">
        <v>145</v>
      </c>
      <c r="D25" s="259" t="s">
        <v>173</v>
      </c>
      <c r="E25" s="18" t="s">
        <v>92</v>
      </c>
      <c r="F25" s="260">
        <v>1050.49</v>
      </c>
      <c r="G25" s="35"/>
      <c r="H25" s="40"/>
    </row>
    <row r="26" spans="1:8" s="2" customFormat="1" ht="16.899999999999999" customHeight="1">
      <c r="A26" s="35"/>
      <c r="B26" s="40"/>
      <c r="C26" s="259" t="s">
        <v>149</v>
      </c>
      <c r="D26" s="259" t="s">
        <v>174</v>
      </c>
      <c r="E26" s="18" t="s">
        <v>92</v>
      </c>
      <c r="F26" s="260">
        <v>1050.49</v>
      </c>
      <c r="G26" s="35"/>
      <c r="H26" s="40"/>
    </row>
    <row r="27" spans="1:8" s="2" customFormat="1" ht="7.35" customHeight="1">
      <c r="A27" s="35"/>
      <c r="B27" s="137"/>
      <c r="C27" s="138"/>
      <c r="D27" s="138"/>
      <c r="E27" s="138"/>
      <c r="F27" s="138"/>
      <c r="G27" s="138"/>
      <c r="H27" s="40"/>
    </row>
    <row r="28" spans="1:8" s="2" customFormat="1" ht="11.25">
      <c r="A28" s="35"/>
      <c r="B28" s="35"/>
      <c r="C28" s="35"/>
      <c r="D28" s="35"/>
      <c r="E28" s="35"/>
      <c r="F28" s="35"/>
      <c r="G28" s="35"/>
      <c r="H28" s="35"/>
    </row>
  </sheetData>
  <sheetProtection algorithmName="SHA-512" hashValue="u8AEfQFp+4MKU9k7f2LtVyw5IyVlI8CpexSyDBhVeJRdEAeT8D+l7clF3QH+7m7yNJu6UfWp4wQi2/2dqf1lFA==" saltValue="5p5kQslGygyKseqXCOAJmChw4aEedtoY+BSpiQMJ1fYLQTiA069noLznJl2Q8TmsJ4kpH6uZQpaURyqnJ4P1ng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2020-43-101 - SO 101 - Ve...</vt:lpstr>
      <vt:lpstr>Seznam figur</vt:lpstr>
      <vt:lpstr>'2020-43-101 - SO 101 - Ve...'!Názvy_tisku</vt:lpstr>
      <vt:lpstr>'Rekapitulace stavby'!Názvy_tisku</vt:lpstr>
      <vt:lpstr>'Seznam figur'!Názvy_tisku</vt:lpstr>
      <vt:lpstr>'2020-43-101 - SO 101 - Ve...'!Oblast_tisku</vt:lpstr>
      <vt:lpstr>'Rekapitulace stavby'!Oblast_tisku</vt:lpstr>
      <vt:lpstr>'Seznam figur'!Oblast_tisku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Haueisen</dc:creator>
  <cp:lastModifiedBy>Andrea Kakašová</cp:lastModifiedBy>
  <dcterms:created xsi:type="dcterms:W3CDTF">2020-12-04T07:36:56Z</dcterms:created>
  <dcterms:modified xsi:type="dcterms:W3CDTF">2021-05-05T11:14:51Z</dcterms:modified>
</cp:coreProperties>
</file>